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5" yWindow="-105" windowWidth="19425" windowHeight="10305"/>
  </bookViews>
  <sheets>
    <sheet name="tong hop (UB)" sheetId="1" r:id="rId1"/>
  </sheets>
  <definedNames>
    <definedName name="_xlnm.Print_Area" localSheetId="0">'tong hop (UB)'!$A$1:$M$402</definedName>
    <definedName name="_xlnm.Print_Titles" localSheetId="0">'tong hop (UB)'!$3:$5</definedName>
  </definedNames>
  <calcPr calcId="145621"/>
</workbook>
</file>

<file path=xl/calcChain.xml><?xml version="1.0" encoding="utf-8"?>
<calcChain xmlns="http://schemas.openxmlformats.org/spreadsheetml/2006/main">
  <c r="O228" i="1" l="1"/>
  <c r="O229" i="1"/>
  <c r="O230" i="1"/>
  <c r="O231" i="1"/>
  <c r="O232" i="1"/>
  <c r="O227" i="1"/>
  <c r="N231" i="1"/>
  <c r="N230" i="1"/>
  <c r="N229" i="1"/>
  <c r="N228" i="1"/>
  <c r="N227" i="1"/>
  <c r="N232" i="1"/>
  <c r="N225" i="1"/>
  <c r="N218" i="1"/>
  <c r="F249" i="1" l="1"/>
  <c r="L261" i="1" l="1"/>
  <c r="L260" i="1"/>
  <c r="L39" i="1" l="1"/>
  <c r="L38" i="1"/>
  <c r="L37" i="1"/>
  <c r="L204" i="1" l="1"/>
  <c r="E249" i="1" l="1"/>
  <c r="G249" i="1"/>
  <c r="H249" i="1"/>
  <c r="I249" i="1"/>
  <c r="J249" i="1"/>
  <c r="K249" i="1"/>
  <c r="D249" i="1"/>
  <c r="E19" i="1" l="1"/>
  <c r="F323" i="1" l="1"/>
  <c r="F322" i="1"/>
  <c r="L316" i="1"/>
  <c r="L30" i="1" l="1"/>
  <c r="L31" i="1"/>
  <c r="L32" i="1"/>
  <c r="L33" i="1"/>
  <c r="L34" i="1"/>
  <c r="L35" i="1"/>
  <c r="L36" i="1"/>
  <c r="L29" i="1"/>
  <c r="L13" i="1" l="1"/>
  <c r="L8" i="1"/>
  <c r="L9" i="1"/>
  <c r="L10" i="1"/>
  <c r="L11" i="1"/>
  <c r="L12" i="1"/>
  <c r="L7" i="1"/>
  <c r="L52" i="1" l="1"/>
  <c r="L50" i="1"/>
  <c r="L49" i="1"/>
  <c r="F174" i="1" l="1"/>
  <c r="F175" i="1"/>
  <c r="F176" i="1"/>
  <c r="F173" i="1"/>
  <c r="F171" i="1"/>
  <c r="F165" i="1"/>
  <c r="F166" i="1"/>
  <c r="F167" i="1"/>
  <c r="F168" i="1"/>
  <c r="F169" i="1"/>
  <c r="F159" i="1"/>
  <c r="F160" i="1"/>
  <c r="F161" i="1"/>
  <c r="F162" i="1"/>
  <c r="F163" i="1"/>
  <c r="F164" i="1"/>
  <c r="F158" i="1"/>
  <c r="F150" i="1"/>
  <c r="F151" i="1"/>
  <c r="F152" i="1"/>
  <c r="F153" i="1"/>
  <c r="F154" i="1"/>
  <c r="F155" i="1"/>
  <c r="F144" i="1"/>
  <c r="F145" i="1"/>
  <c r="F146" i="1"/>
  <c r="F147" i="1"/>
  <c r="F148" i="1"/>
  <c r="F149" i="1"/>
  <c r="F139" i="1"/>
  <c r="F141" i="1"/>
  <c r="F142" i="1"/>
  <c r="F143" i="1"/>
  <c r="F132" i="1"/>
  <c r="F133" i="1"/>
  <c r="F134" i="1"/>
  <c r="F135" i="1"/>
  <c r="F136" i="1"/>
  <c r="F137" i="1"/>
  <c r="F138" i="1"/>
  <c r="F131" i="1"/>
  <c r="L240" i="1" l="1"/>
  <c r="L239" i="1"/>
  <c r="L235" i="1"/>
  <c r="L236" i="1"/>
  <c r="L237" i="1"/>
  <c r="L234" i="1"/>
  <c r="L232" i="1"/>
  <c r="L228" i="1"/>
  <c r="L229" i="1"/>
  <c r="L230" i="1"/>
  <c r="L231" i="1"/>
  <c r="L227" i="1"/>
  <c r="L225" i="1"/>
  <c r="L224" i="1"/>
  <c r="F308" i="1" l="1"/>
  <c r="F264" i="1" l="1"/>
  <c r="F263" i="1"/>
  <c r="L243" i="1" l="1"/>
  <c r="L244" i="1"/>
  <c r="L242" i="1"/>
  <c r="K80" i="1" l="1"/>
  <c r="H238" i="1" l="1"/>
  <c r="I238" i="1"/>
  <c r="J238" i="1"/>
  <c r="K238" i="1"/>
  <c r="G238" i="1"/>
  <c r="L219" i="1"/>
  <c r="L220" i="1"/>
  <c r="L221" i="1"/>
  <c r="L222" i="1"/>
  <c r="L218" i="1"/>
  <c r="L193" i="1"/>
  <c r="L194" i="1"/>
  <c r="L195" i="1"/>
  <c r="L196" i="1"/>
  <c r="L197" i="1"/>
  <c r="L198" i="1"/>
  <c r="L199" i="1"/>
  <c r="L200" i="1"/>
  <c r="L201" i="1"/>
  <c r="L192" i="1"/>
  <c r="L181" i="1"/>
  <c r="L182" i="1"/>
  <c r="L183" i="1"/>
  <c r="L184" i="1"/>
  <c r="L180" i="1"/>
  <c r="L212" i="1"/>
  <c r="L211" i="1"/>
  <c r="L210" i="1"/>
  <c r="L209" i="1"/>
  <c r="L208" i="1"/>
  <c r="L58" i="1" l="1"/>
  <c r="L56" i="1"/>
  <c r="L54" i="1"/>
  <c r="L57" i="1"/>
  <c r="L51" i="1"/>
  <c r="L47" i="1" l="1"/>
  <c r="L46" i="1"/>
  <c r="L45" i="1"/>
  <c r="L43" i="1"/>
  <c r="L41" i="1"/>
  <c r="F316" i="1" l="1"/>
  <c r="J80" i="1" l="1"/>
  <c r="I80" i="1"/>
  <c r="H80" i="1"/>
  <c r="G80" i="1"/>
  <c r="D80" i="1"/>
  <c r="E80" i="1"/>
  <c r="K16" i="1" l="1"/>
  <c r="K17" i="1"/>
  <c r="K18" i="1"/>
  <c r="K19" i="1"/>
  <c r="K20" i="1"/>
  <c r="K15" i="1"/>
  <c r="J16" i="1"/>
  <c r="J17" i="1"/>
  <c r="J18" i="1"/>
  <c r="J19" i="1"/>
  <c r="J20" i="1"/>
  <c r="J15" i="1"/>
  <c r="I16" i="1"/>
  <c r="I17" i="1"/>
  <c r="I18" i="1"/>
  <c r="I19" i="1"/>
  <c r="I20" i="1"/>
  <c r="I15" i="1"/>
  <c r="H16" i="1"/>
  <c r="H17" i="1"/>
  <c r="H18" i="1"/>
  <c r="H19" i="1"/>
  <c r="H20" i="1"/>
  <c r="H15" i="1"/>
  <c r="G16" i="1"/>
  <c r="G17" i="1"/>
  <c r="G18" i="1"/>
  <c r="G19" i="1"/>
  <c r="G20" i="1"/>
  <c r="G15" i="1"/>
  <c r="E20" i="1"/>
  <c r="E16" i="1"/>
  <c r="E17" i="1"/>
  <c r="E18" i="1"/>
  <c r="E15" i="1"/>
  <c r="L304" i="1" l="1"/>
  <c r="F232" i="1"/>
  <c r="F210" i="1"/>
  <c r="F211" i="1"/>
  <c r="F212" i="1"/>
  <c r="F208" i="1"/>
  <c r="E238" i="1"/>
  <c r="L238" i="1"/>
  <c r="D238" i="1"/>
  <c r="F239" i="1"/>
  <c r="F240" i="1"/>
  <c r="F235" i="1"/>
  <c r="F236" i="1"/>
  <c r="F237" i="1"/>
  <c r="F234" i="1"/>
  <c r="F228" i="1"/>
  <c r="F229" i="1"/>
  <c r="F230" i="1"/>
  <c r="F231" i="1"/>
  <c r="F227" i="1"/>
  <c r="F225" i="1"/>
  <c r="F224" i="1"/>
  <c r="F219" i="1"/>
  <c r="F220" i="1"/>
  <c r="F221" i="1"/>
  <c r="F222" i="1"/>
  <c r="F218" i="1"/>
  <c r="F193" i="1"/>
  <c r="F194" i="1"/>
  <c r="F195" i="1"/>
  <c r="F196" i="1"/>
  <c r="F197" i="1"/>
  <c r="F198" i="1"/>
  <c r="F199" i="1"/>
  <c r="F200" i="1"/>
  <c r="F201" i="1"/>
  <c r="F192" i="1"/>
  <c r="F181" i="1"/>
  <c r="F182" i="1"/>
  <c r="F183" i="1"/>
  <c r="F184" i="1"/>
  <c r="F180" i="1"/>
  <c r="D167" i="1"/>
  <c r="D163" i="1" s="1"/>
  <c r="L247" i="1"/>
  <c r="L249" i="1" s="1"/>
  <c r="F247" i="1"/>
  <c r="L370" i="1"/>
  <c r="F370" i="1"/>
  <c r="L93" i="1"/>
  <c r="L92" i="1"/>
  <c r="L91" i="1"/>
  <c r="F78" i="1"/>
  <c r="F79" i="1"/>
  <c r="F77" i="1"/>
  <c r="E77" i="1"/>
  <c r="G77" i="1"/>
  <c r="H77" i="1"/>
  <c r="I77" i="1"/>
  <c r="J77" i="1"/>
  <c r="K77" i="1"/>
  <c r="E78" i="1"/>
  <c r="G78" i="1"/>
  <c r="H78" i="1"/>
  <c r="I78" i="1"/>
  <c r="J78" i="1"/>
  <c r="K78" i="1"/>
  <c r="E79" i="1"/>
  <c r="G79" i="1"/>
  <c r="H79" i="1"/>
  <c r="I79" i="1"/>
  <c r="J79" i="1"/>
  <c r="K79" i="1"/>
  <c r="D79" i="1"/>
  <c r="D78" i="1"/>
  <c r="D77" i="1"/>
  <c r="L71" i="1"/>
  <c r="L72" i="1"/>
  <c r="L73" i="1"/>
  <c r="L74" i="1"/>
  <c r="L75" i="1"/>
  <c r="L70" i="1"/>
  <c r="L80" i="1" s="1"/>
  <c r="F38" i="1"/>
  <c r="F39" i="1"/>
  <c r="F37" i="1"/>
  <c r="F30" i="1"/>
  <c r="F31" i="1"/>
  <c r="F32" i="1"/>
  <c r="F33" i="1"/>
  <c r="F34" i="1"/>
  <c r="F35" i="1"/>
  <c r="F36" i="1"/>
  <c r="F29" i="1"/>
  <c r="L16" i="1"/>
  <c r="L17" i="1"/>
  <c r="L18" i="1"/>
  <c r="L19" i="1"/>
  <c r="L20" i="1"/>
  <c r="L15" i="1"/>
  <c r="G14" i="1"/>
  <c r="H14" i="1"/>
  <c r="I14" i="1"/>
  <c r="J14" i="1"/>
  <c r="K14" i="1"/>
  <c r="F16" i="1"/>
  <c r="F17" i="1"/>
  <c r="F18" i="1"/>
  <c r="F19" i="1"/>
  <c r="F20" i="1"/>
  <c r="F15" i="1"/>
  <c r="D14" i="1"/>
  <c r="F8" i="1"/>
  <c r="F9" i="1"/>
  <c r="F10" i="1"/>
  <c r="F11" i="1"/>
  <c r="F12" i="1"/>
  <c r="F13" i="1"/>
  <c r="F7" i="1"/>
  <c r="L53" i="1"/>
  <c r="L272" i="1"/>
  <c r="L274" i="1"/>
  <c r="L275" i="1"/>
  <c r="L276" i="1"/>
  <c r="L291" i="1"/>
  <c r="L292" i="1"/>
  <c r="L293" i="1"/>
  <c r="L294" i="1"/>
  <c r="L295" i="1"/>
  <c r="L271" i="1"/>
  <c r="F76" i="1" l="1"/>
  <c r="L78" i="1"/>
  <c r="F238" i="1"/>
  <c r="D76" i="1"/>
  <c r="E76" i="1"/>
  <c r="K76" i="1"/>
  <c r="L77" i="1"/>
  <c r="G76" i="1"/>
  <c r="H76" i="1"/>
  <c r="L79" i="1"/>
  <c r="J76" i="1"/>
  <c r="I76" i="1"/>
  <c r="L14" i="1"/>
  <c r="L76" i="1" l="1"/>
</calcChain>
</file>

<file path=xl/comments1.xml><?xml version="1.0" encoding="utf-8"?>
<comments xmlns="http://schemas.openxmlformats.org/spreadsheetml/2006/main">
  <authors>
    <author>NGOC ANH</author>
  </authors>
  <commentList>
    <comment ref="B126" authorId="0">
      <text>
        <r>
          <rPr>
            <b/>
            <sz val="9"/>
            <color indexed="81"/>
            <rFont val="Tahoma"/>
            <family val="2"/>
          </rPr>
          <t>NGOC ANH:</t>
        </r>
        <r>
          <rPr>
            <sz val="9"/>
            <color indexed="81"/>
            <rFont val="Tahoma"/>
            <family val="2"/>
          </rPr>
          <t xml:space="preserve">
HD BỘ KHĐT
</t>
        </r>
      </text>
    </comment>
    <comment ref="B247" authorId="0">
      <text>
        <r>
          <rPr>
            <b/>
            <sz val="9"/>
            <color indexed="81"/>
            <rFont val="Tahoma"/>
            <family val="2"/>
          </rPr>
          <t>NGOC ANH:</t>
        </r>
        <r>
          <rPr>
            <sz val="9"/>
            <color indexed="81"/>
            <rFont val="Tahoma"/>
            <family val="2"/>
          </rPr>
          <t xml:space="preserve">
HD BỘ KHĐT</t>
        </r>
      </text>
    </comment>
  </commentList>
</comments>
</file>

<file path=xl/sharedStrings.xml><?xml version="1.0" encoding="utf-8"?>
<sst xmlns="http://schemas.openxmlformats.org/spreadsheetml/2006/main" count="1514" uniqueCount="560">
  <si>
    <t>TT</t>
  </si>
  <si>
    <t>ĐVT</t>
  </si>
  <si>
    <t>A</t>
  </si>
  <si>
    <t>B</t>
  </si>
  <si>
    <t>I</t>
  </si>
  <si>
    <t>a)</t>
  </si>
  <si>
    <t>Tỷ đồng</t>
  </si>
  <si>
    <t>Trong đó:</t>
  </si>
  <si>
    <t>b)</t>
  </si>
  <si>
    <t>Chi ngân sách địa phương</t>
  </si>
  <si>
    <t>III</t>
  </si>
  <si>
    <t>CÁC CHỈ TIÊU CHỦ YẾU SẢN XUẤT NÔNG, LÂM NGHIỆP VÀ THUỶ SẢN</t>
  </si>
  <si>
    <t>Lúa cả năm</t>
  </si>
  <si>
    <t>ha</t>
  </si>
  <si>
    <t>Năng suất</t>
  </si>
  <si>
    <t>tạ/ha</t>
  </si>
  <si>
    <t>Sản lượng</t>
  </si>
  <si>
    <t>nghìn tấn</t>
  </si>
  <si>
    <t>Ngô</t>
  </si>
  <si>
    <t>c)</t>
  </si>
  <si>
    <t>Hoa kiểng</t>
  </si>
  <si>
    <t>d)</t>
  </si>
  <si>
    <t>Một số cây lâu năm</t>
  </si>
  <si>
    <t>Nghìn tấn</t>
  </si>
  <si>
    <t>Sản phẩm chăn nuôi chủ yếu</t>
  </si>
  <si>
    <t>con</t>
  </si>
  <si>
    <t>1.000 con</t>
  </si>
  <si>
    <t>Thủy sản</t>
  </si>
  <si>
    <t>IV</t>
  </si>
  <si>
    <t xml:space="preserve"> - Công nghiệp khai khoáng</t>
  </si>
  <si>
    <t xml:space="preserve"> - Công nghiệp chế biến, chế tạo</t>
  </si>
  <si>
    <t xml:space="preserve"> - Sản xuất và phân phối điện</t>
  </si>
  <si>
    <t xml:space="preserve"> - Cung cấp nước, quản lý và xử lý rác thải, nước thải</t>
  </si>
  <si>
    <t xml:space="preserve"> - Cát khai thác</t>
  </si>
  <si>
    <t>1000 m3</t>
  </si>
  <si>
    <t xml:space="preserve"> - Thủy sản chế biến (cá phile đông lạnh)</t>
  </si>
  <si>
    <t>tấn</t>
  </si>
  <si>
    <t xml:space="preserve"> - Gạo xay xát, lau bóng</t>
  </si>
  <si>
    <t xml:space="preserve"> - Miến, hủ tiếu, bánh tráng và các loại tương tự</t>
  </si>
  <si>
    <t xml:space="preserve"> - Thức ăn gia súc, thủy sản</t>
  </si>
  <si>
    <t xml:space="preserve"> - Thuốc lá điếu có đầu lọc</t>
  </si>
  <si>
    <t>1000 gói</t>
  </si>
  <si>
    <t xml:space="preserve"> - Sản phẩm may</t>
  </si>
  <si>
    <t>1000 cái</t>
  </si>
  <si>
    <t xml:space="preserve"> - Thuốc viên các loại</t>
  </si>
  <si>
    <t>tr.viên</t>
  </si>
  <si>
    <t xml:space="preserve"> - Các bộ phận của dày dép bằng da, tấm lót bên trong có thể tháo rời …</t>
  </si>
  <si>
    <t>1000 đôi</t>
  </si>
  <si>
    <t>V</t>
  </si>
  <si>
    <t>CÁC CHỈ TIÊU THƯƠNG MẠI - DỊCH VỤ</t>
  </si>
  <si>
    <t xml:space="preserve"> - Bán lẻ hàng hóa</t>
  </si>
  <si>
    <t xml:space="preserve"> - Dịch vụ lưu trú, ăn uống</t>
  </si>
  <si>
    <t xml:space="preserve"> - Du lịch lữ hành</t>
  </si>
  <si>
    <t xml:space="preserve"> - Dịch vụ khác</t>
  </si>
  <si>
    <t>VI</t>
  </si>
  <si>
    <t>triệu USD</t>
  </si>
  <si>
    <t>Các mặt hàng xuất khẩu chủ yếu</t>
  </si>
  <si>
    <t xml:space="preserve"> - Thuỷ sản chế biến</t>
  </si>
  <si>
    <t xml:space="preserve"> - Gạo</t>
  </si>
  <si>
    <t xml:space="preserve"> - Bánh phồng tôm, bánh kẹo, ngũ cốc</t>
  </si>
  <si>
    <t xml:space="preserve"> - Sản phẩm ngành may</t>
  </si>
  <si>
    <t>Các mặt hàng nhập khẩu chủ yếu</t>
  </si>
  <si>
    <t xml:space="preserve"> - Xăng dầu</t>
  </si>
  <si>
    <t xml:space="preserve"> - Vải may mặc</t>
  </si>
  <si>
    <t xml:space="preserve"> - Mặt hàng khác</t>
  </si>
  <si>
    <t>DN</t>
  </si>
  <si>
    <t>Dự án</t>
  </si>
  <si>
    <t>Tỷ lệ đô thị hoá</t>
  </si>
  <si>
    <t>%</t>
  </si>
  <si>
    <t>Tr. đồng</t>
  </si>
  <si>
    <t>USD</t>
  </si>
  <si>
    <t>VĂN HOÁ - XÃ HỘI - MÔI TRƯỜNG</t>
  </si>
  <si>
    <t>Tỷ lệ lao động nông nghiệp trong tổng số lao động xã hội</t>
  </si>
  <si>
    <t>Tỷ lệ lao động qua đào tạo</t>
  </si>
  <si>
    <t>GB</t>
  </si>
  <si>
    <t>BS</t>
  </si>
  <si>
    <t>xã</t>
  </si>
  <si>
    <t>Đơn vị</t>
  </si>
  <si>
    <t>Tỷ lệ đối tượng tham gia bảo hiểm thất nghiệp so với lực lượng lao động trong độ tuổi</t>
  </si>
  <si>
    <t>TĐ: .Thuế sản phẩm</t>
  </si>
  <si>
    <t>Huy động vốn đầu tư phát triển so với GRDP</t>
  </si>
  <si>
    <t>VII</t>
  </si>
  <si>
    <t>VIII</t>
  </si>
  <si>
    <t>HTX</t>
  </si>
  <si>
    <t>Tỷ lệ đối tượng tham gia BHXH so với lực lượng lao động trong độ tuổi</t>
  </si>
  <si>
    <t>Trong đó, tổng đàn vịt lũy kế</t>
  </si>
  <si>
    <t>- Bia</t>
  </si>
  <si>
    <t>1000 lít</t>
  </si>
  <si>
    <t>Số hội quán</t>
  </si>
  <si>
    <t>HQ</t>
  </si>
  <si>
    <t>- Nông - lâm - thủy sản</t>
  </si>
  <si>
    <t>- Công nghiệp - xây dựng</t>
  </si>
  <si>
    <t>- Thương mại - dịch vụ</t>
  </si>
  <si>
    <t>ĐẦU TƯ VÀ XÂY DỰNG</t>
  </si>
  <si>
    <t>Tổng vốn đầu tư phát triển toàn xã hội trên địa bàn</t>
  </si>
  <si>
    <t>Cơ cấu vốn đầu tư thực hiện trên địa bàn tỉnh giá hiện hành phân theo loại hình kinh tế</t>
  </si>
  <si>
    <t>Xây dựng</t>
  </si>
  <si>
    <t>Người</t>
  </si>
  <si>
    <t>Hợp tác xã</t>
  </si>
  <si>
    <t>Liên hiệp</t>
  </si>
  <si>
    <t>THT</t>
  </si>
  <si>
    <t>DOANH NGHIỆP, HỢP TÁC XÃ</t>
  </si>
  <si>
    <t>Doanh nghiệp</t>
  </si>
  <si>
    <t>Sen</t>
  </si>
  <si>
    <t>đ)</t>
  </si>
  <si>
    <t>e)</t>
  </si>
  <si>
    <t>Sản lượng một số sản phẩm chăn nuôi chủ yếu</t>
  </si>
  <si>
    <t>Trong đó: .Vịt</t>
  </si>
  <si>
    <t xml:space="preserve">                  . Gà</t>
  </si>
  <si>
    <t>Lâm nghiệp</t>
  </si>
  <si>
    <t>Diện tích rừng trồng mới tập trung</t>
  </si>
  <si>
    <t>Tỷ trọng giá trị tăng thêm ngành công nghiệp chế biến, chế tạo trong GRDP</t>
  </si>
  <si>
    <t>Thương mại</t>
  </si>
  <si>
    <t>Du lịch</t>
  </si>
  <si>
    <t>IX</t>
  </si>
  <si>
    <t>Trong đó, tỷ lệ dân số thành thị</t>
  </si>
  <si>
    <t>Nghìn người</t>
  </si>
  <si>
    <t>Mật độ dân số</t>
  </si>
  <si>
    <t>Người/ km2</t>
  </si>
  <si>
    <t>Số lao động có việc làm trên địa bàn tỉnh</t>
  </si>
  <si>
    <t>Cơ cấu lao động có việc làm trên địa bàn tỉnh</t>
  </si>
  <si>
    <t>-  Tiểu học</t>
  </si>
  <si>
    <t>- Trung học cơ sở</t>
  </si>
  <si>
    <t>- Trung học phổ thông</t>
  </si>
  <si>
    <t>- Tỷ lệ đối tượng tham gia BHXH bắt buộc so với lực lượng lao động trong độ tuổi</t>
  </si>
  <si>
    <t>- Tỷ lệ đối tượng tham gia BHXH tự nguyện so với lực lượng lao động trong độ tuổi</t>
  </si>
  <si>
    <t>-  Mầm non</t>
  </si>
  <si>
    <t>Học sinh</t>
  </si>
  <si>
    <t>Y tế</t>
  </si>
  <si>
    <t>Dược sĩ</t>
  </si>
  <si>
    <t>Điều dưỡng</t>
  </si>
  <si>
    <t>Chỉ số năng lực cạnh tranh cấp tỉnh (PCI)</t>
  </si>
  <si>
    <t>Xếp hạng</t>
  </si>
  <si>
    <t>. So với cả nước</t>
  </si>
  <si>
    <t>. So với vùng ĐBSCL</t>
  </si>
  <si>
    <t>Chỉ số sẵn sàng ứng dụng công nghệ thông tin (ICT index)</t>
  </si>
  <si>
    <t>Chỉ số hiệu quả quản trị và hành chính công cấp tỉnh (PAPI)</t>
  </si>
  <si>
    <t>Chỉ số cải cách hành chính (PAR index)</t>
  </si>
  <si>
    <t>Chỉ số hài lòng của người dân về sự phục vụ của cơ quan hành chính Nhà nước (SIPAS)</t>
  </si>
  <si>
    <t>Hạng</t>
  </si>
  <si>
    <t>Điểm</t>
  </si>
  <si>
    <t>Nghìn m2</t>
  </si>
  <si>
    <t>m2</t>
  </si>
  <si>
    <t>Một số sản phẩm công nghiệp chủ yếu</t>
  </si>
  <si>
    <t>Số lao động được giải quyết việc làm</t>
  </si>
  <si>
    <t>Sở GD&amp;ĐT</t>
  </si>
  <si>
    <t>Sở VHTT&amp;DL</t>
  </si>
  <si>
    <t>Sở KH&amp;ĐT</t>
  </si>
  <si>
    <t>Sở TT&amp;TT</t>
  </si>
  <si>
    <t>Về văn hóa</t>
  </si>
  <si>
    <t>CHỈ TIÊU CHỦ YẾU</t>
  </si>
  <si>
    <t>Sở NN&amp;PTNT</t>
  </si>
  <si>
    <t xml:space="preserve"> + Trong đó, đào tạo nghề</t>
  </si>
  <si>
    <t xml:space="preserve"> - Nông - lâm - thủy sản</t>
  </si>
  <si>
    <t xml:space="preserve"> - Công nghiệp - xây dựng</t>
  </si>
  <si>
    <t xml:space="preserve"> - Thương mại - dịch vụ</t>
  </si>
  <si>
    <t xml:space="preserve"> -  Nông - lâm - thủy sản</t>
  </si>
  <si>
    <t>GV/Lớp</t>
  </si>
  <si>
    <t>-  Thương mại - dịch vụ</t>
  </si>
  <si>
    <t>- Chi đầu tư phát triển do địa phương quản lý</t>
  </si>
  <si>
    <t>- Chi thường xuyên (bao gồm chi cải cách tiền lương và tinh giản biên chế)</t>
  </si>
  <si>
    <t xml:space="preserve">   + Tỷ lệ chi đầu tư phát triển của NSĐP trong chi cân đối NSĐP</t>
  </si>
  <si>
    <t>- Nhà nước</t>
  </si>
  <si>
    <t>- Ngoài Nhà nước</t>
  </si>
  <si>
    <t>- Khu vực có vốn đầu tư nước ngoài</t>
  </si>
  <si>
    <t>- Thu nội địa</t>
  </si>
  <si>
    <t>- Thu cân đối ngân sách từ hoạt động xuất nhập khẩu</t>
  </si>
  <si>
    <t>- Diện tích sàn xây dựng nhà ở hoàn thành</t>
  </si>
  <si>
    <t>- Diện tích nhà ở bình quân đầu người</t>
  </si>
  <si>
    <t>- Số doanh nghiệp thành lập mới</t>
  </si>
  <si>
    <t>- Tổng vốn đăng ký của doanh nghiệp thành lập mới</t>
  </si>
  <si>
    <t>- Tổng số lao động đăng ký</t>
  </si>
  <si>
    <t>- Doanh nghiệp tạm ngưng hoạt động</t>
  </si>
  <si>
    <t>- Doanh nghiệp giải thể</t>
  </si>
  <si>
    <t>- Doanh nghiệp hoạt động trở lại</t>
  </si>
  <si>
    <t>- Tổng số tổ hợp tác</t>
  </si>
  <si>
    <t>- Giá trị sản xuất ngành nông nghiệp</t>
  </si>
  <si>
    <t>- Giá trị sản xuất ngành lâm nghiệp</t>
  </si>
  <si>
    <t>- Giá trị sản xuất ngành thủy sản</t>
  </si>
  <si>
    <t>-  Nhãn</t>
  </si>
  <si>
    <t>-  Xoài</t>
  </si>
  <si>
    <t>- Đàn trâu</t>
  </si>
  <si>
    <t>- Đàn bò</t>
  </si>
  <si>
    <t>- Đàn heo</t>
  </si>
  <si>
    <t>- Đàn gia cầm</t>
  </si>
  <si>
    <t>-  Thịt trâu hơi</t>
  </si>
  <si>
    <t>-  Thịt bò hơi</t>
  </si>
  <si>
    <t>-  Thịt lợn hơi</t>
  </si>
  <si>
    <t>-  Thịt gia cầm hơi</t>
  </si>
  <si>
    <t>- Tổng sản lượng thủy sản</t>
  </si>
  <si>
    <t>+ Sản lượng khai thác thủy sản</t>
  </si>
  <si>
    <t>+ Sản lượng thủy sản nuôi trồng</t>
  </si>
  <si>
    <t xml:space="preserve">     . Cá tra</t>
  </si>
  <si>
    <t xml:space="preserve">- Số lượt khách du lịch </t>
  </si>
  <si>
    <t>- Tổng thu ngành du lịch</t>
  </si>
  <si>
    <t xml:space="preserve">  Trong đó, khách quốc tế</t>
  </si>
  <si>
    <t>- Tỷ lệ học sinh đi học phổ thông</t>
  </si>
  <si>
    <t>+ Tiểu học</t>
  </si>
  <si>
    <t>+ Trung học cơ sở</t>
  </si>
  <si>
    <t>+ Trung học phổ thông</t>
  </si>
  <si>
    <t>g)</t>
  </si>
  <si>
    <t>- Số dược sĩ đại học trên vạn dân</t>
  </si>
  <si>
    <t>- Số điều dưỡng viên trên vạn dân</t>
  </si>
  <si>
    <t>- Số giường bệnh/vạn dân</t>
  </si>
  <si>
    <t xml:space="preserve"> + Trong đó, giường bệnh công lập</t>
  </si>
  <si>
    <t>- Tỷ lệ xã đạt tiêu chí quốc gia về y tế</t>
  </si>
  <si>
    <t>- Tỷ lệ dân số được quản lý bằng hồ sơ sức khỏe điện tử</t>
  </si>
  <si>
    <t>- Tỷ lệ trạm y tế/phường/thị trấn có bác sĩ làm việc</t>
  </si>
  <si>
    <t>+ Số xã đạt chuẩn nông thôn mới kiểu mẫu</t>
  </si>
  <si>
    <t>- Đơn vị cấp huyện đạt chuẩn nông thôn mới (số lũy kế)</t>
  </si>
  <si>
    <t>- Tỷ lệ cơ quan đơn vị, doanh nghiệp đạt chuẩn văn hóa</t>
  </si>
  <si>
    <t>- Tỷ lệ chất thải rắn ở đô thị được thu gom, xử lý</t>
  </si>
  <si>
    <t>- Tỷ lệ chất thải nguy hại được xử lý</t>
  </si>
  <si>
    <t>- Tỷ lệ khu công nghiệp có hệ thống xử lý nước thải tập trung đạt tiêu chuẩn môi trường</t>
  </si>
  <si>
    <t>- Tỷ lệ cụm công nghiệp có hệ thống xử lý nước thải tập trung đạt tiêu chuẩn môi trường</t>
  </si>
  <si>
    <t>- Tỷ lệ cơ sở gây ô nhiễm môi trường nghiêm trọng được xử lý</t>
  </si>
  <si>
    <t>- Giá trị giải ngân</t>
  </si>
  <si>
    <t>- Tỷ lệ giải ngân</t>
  </si>
  <si>
    <t>- Tổng số hồ sơ dự án tiếp nhận</t>
  </si>
  <si>
    <t>- Tổng vốn đăng ký đầu tư</t>
  </si>
  <si>
    <t>Xuất nhập khẩu biên mậu</t>
  </si>
  <si>
    <t>- Xuất khẩu biên mậu</t>
  </si>
  <si>
    <t>- Nhập khẩu biên mậu</t>
  </si>
  <si>
    <t>II</t>
  </si>
  <si>
    <t>Sản phẩm trồng trọt chủ yếu</t>
  </si>
  <si>
    <t>Sở TC</t>
  </si>
  <si>
    <t>Sở CT</t>
  </si>
  <si>
    <t>Sở XD</t>
  </si>
  <si>
    <t>Sở NV</t>
  </si>
  <si>
    <t>- Doanh nghiệp bỏ địa chỉ kinh doanh</t>
  </si>
  <si>
    <t>Tổng số đàn chăn nuôi tính đến thời điểm báo cáo</t>
  </si>
  <si>
    <t>người</t>
  </si>
  <si>
    <t>hộ</t>
  </si>
  <si>
    <t>Tỷ lệ phòng học kiên cố</t>
  </si>
  <si>
    <t>tỷ đồng</t>
  </si>
  <si>
    <t>vụ</t>
  </si>
  <si>
    <t>- Tỷ lệ dân số tham gia bảo hiểm y tế</t>
  </si>
  <si>
    <t>Thu từ tiền sử dụng đất</t>
  </si>
  <si>
    <t>Thu từ xổ số kiến thiết</t>
  </si>
  <si>
    <t>Triệu USD</t>
  </si>
  <si>
    <t>SP</t>
  </si>
  <si>
    <t>Tỷ giá hối đoái</t>
  </si>
  <si>
    <t>VND/ USD</t>
  </si>
  <si>
    <t xml:space="preserve"> - Tổng số công trình triển khai thi công</t>
  </si>
  <si>
    <t>Công trình</t>
  </si>
  <si>
    <t>TĐ: . Công trình đã hoàn thành</t>
  </si>
  <si>
    <t>- Tổng kế hoạch vốn đã phân khai (tính đến cuối kỳ báo cáo)</t>
  </si>
  <si>
    <t>Phát triển khu - cụm công nghiệp</t>
  </si>
  <si>
    <t>Khu</t>
  </si>
  <si>
    <t>Tỷ lệ lấp đầy bình quân của Khu công nghiệp đang hoạt động (tính đến cuối kỳ báo cáo)</t>
  </si>
  <si>
    <t>Cụm</t>
  </si>
  <si>
    <t>Tỷ lệ lấp đầy bình quân của Cụm công nghiệp đang hoạt động (tính đến cuối kỳ báo cáo)</t>
  </si>
  <si>
    <t>Công trình giao thông trọng điểm</t>
  </si>
  <si>
    <t>Tổng số công trình</t>
  </si>
  <si>
    <t>Tổng vốn đầu tư</t>
  </si>
  <si>
    <t>Số công trình hoàn thành và đưa vào sử dụng</t>
  </si>
  <si>
    <t>Số dự án đang thi công</t>
  </si>
  <si>
    <t>Số dự án đang đề xuất đầu tư</t>
  </si>
  <si>
    <t>Phát triển đô thị</t>
  </si>
  <si>
    <t>- Theo Nghị định số 94/2022/NĐ-CP</t>
  </si>
  <si>
    <t>- Số doanh nghiệp đang hoạt động và kê khai thuế đến cuối kỳ báo cáo</t>
  </si>
  <si>
    <t>TỔNG SẢN PHẨM NỘI TỈNH (GRDP)</t>
  </si>
  <si>
    <t xml:space="preserve">   . Công nghiệp</t>
  </si>
  <si>
    <t xml:space="preserve">   . Xây dựng</t>
  </si>
  <si>
    <t xml:space="preserve">   . Dịch vụ</t>
  </si>
  <si>
    <t xml:space="preserve">   . Thuế sản phẩm</t>
  </si>
  <si>
    <t>GRDP/người theo USD</t>
  </si>
  <si>
    <t>Thu ngân sách địa phương hưởng theo phân cấp</t>
  </si>
  <si>
    <t>Thu ngân sách địa phương hưởng 100%</t>
  </si>
  <si>
    <t>Thu ngân sách địa phương hưởng từ các khoản theo phân chia</t>
  </si>
  <si>
    <t>+ Tỷ lệ thu nội địa/tổng thu ngân sách nhà nước</t>
  </si>
  <si>
    <t>Tổng chi cân đối ngân sách địa phương</t>
  </si>
  <si>
    <t xml:space="preserve">Bội thu/Bội chi ngân sách địa phương	</t>
  </si>
  <si>
    <t>Đơn vị sự nghiệp công lập tự chủ tài chính</t>
  </si>
  <si>
    <t xml:space="preserve"> Số lượng đơn vị được giao tự chủ tài chính </t>
  </si>
  <si>
    <t xml:space="preserve"> Đơn vị </t>
  </si>
  <si>
    <t xml:space="preserve"> Đơn vị tự bảo đảm chi thường xuyên và chi đầu tư </t>
  </si>
  <si>
    <t xml:space="preserve"> Đơn vị tự bảo đảm chi thường xuyên  </t>
  </si>
  <si>
    <t xml:space="preserve"> Đơn vị tự bảo đảm một phần chi thường xuyên </t>
  </si>
  <si>
    <t xml:space="preserve"> Đơn vị do NSNN bảo đảm chi thường xuyên </t>
  </si>
  <si>
    <t>TĐ: . Vốn Doanh nghiệp</t>
  </si>
  <si>
    <t xml:space="preserve">      . Vốn Dân cư</t>
  </si>
  <si>
    <t>Số doanh nghiệp đổi mới sáng tạo tính đến cuối kỳ báo cáo</t>
  </si>
  <si>
    <t>Số hộ kinh doanh thành lập mới</t>
  </si>
  <si>
    <t>HKD</t>
  </si>
  <si>
    <t>+ Tổng vốn đăng ký</t>
  </si>
  <si>
    <t>- Số hợp tác xã thành lập mới</t>
  </si>
  <si>
    <t>- Số hợp tác xã đang hoạt động có kết quả sản xuất kinh doanh tại thời điểm 31/12 hằng năm</t>
  </si>
  <si>
    <t>- Số lao động trong hợp tác xã đang hoạt động có kết quả sản xuất kinh doanh tại thời điểm 31/12 hằng năm</t>
  </si>
  <si>
    <t>- Số hợp tác xã hoàn tất thủ tục giải thể</t>
  </si>
  <si>
    <t>- Tổng số liên hiệp hợp tác xã</t>
  </si>
  <si>
    <t>Đầu tư tư nhân mới</t>
  </si>
  <si>
    <t>Hồ sơ</t>
  </si>
  <si>
    <t>++ Trong đó, số dự án FDI</t>
  </si>
  <si>
    <t>+ Trong đó, vốn dự án FDI</t>
  </si>
  <si>
    <t>Về đầu tư trực tiếp nước ngoài còn hiệu lực lũy kế đến cuối kỳ báo cáo</t>
  </si>
  <si>
    <t xml:space="preserve">+ Số dự án </t>
  </si>
  <si>
    <t>+ Vốn đầu tư thực hiện</t>
  </si>
  <si>
    <t>+ Vốn đăng ký</t>
  </si>
  <si>
    <t>Số dự án đang hoạt động</t>
  </si>
  <si>
    <t>+ TĐ: dự án FDI</t>
  </si>
  <si>
    <t>Phát triển Khu kinh tế cửa khẩu</t>
  </si>
  <si>
    <t>Tỷ lệ lấp đầy bình quân của Khu kinh tế (tính đến cuối kỳ báo cáo)</t>
  </si>
  <si>
    <t xml:space="preserve"> TĐ: Ngành hàng lúa gạo</t>
  </si>
  <si>
    <t xml:space="preserve">       . Ngành hàng xoài</t>
  </si>
  <si>
    <t xml:space="preserve">       . Ngành hàng hoa kiểng</t>
  </si>
  <si>
    <t xml:space="preserve">       . Ngành hàng sen</t>
  </si>
  <si>
    <t>TĐ: Ngành hàng cá tra</t>
  </si>
  <si>
    <t>SẢN XUẤT CÔNG NGHIỆP</t>
  </si>
  <si>
    <t xml:space="preserve"> - Hàng hoá khác</t>
  </si>
  <si>
    <t xml:space="preserve"> - Nguyên liệu sản xuất tân dược</t>
  </si>
  <si>
    <t>Nghìn lượt</t>
  </si>
  <si>
    <t>Dân số</t>
  </si>
  <si>
    <t>Lực lượng lao động từ 15 tuổi trở lên</t>
  </si>
  <si>
    <t>Tỷ lệ lao động từ 15 tuổi trở lên đang làm việc so với tổng dân số</t>
  </si>
  <si>
    <t>. TĐ, Số lao động đi làm việc có thời hạn ở nước ngoài trong năm theo hợp đồng</t>
  </si>
  <si>
    <t xml:space="preserve"> Tuyển sinh đào tạo nghề tại các cơ sở trên địa bàn tỉnh</t>
  </si>
  <si>
    <t>học viên</t>
  </si>
  <si>
    <t>Giáo dục và đào tạo</t>
  </si>
  <si>
    <t>Tỷ lệ huy động trẻ em từ 3 tháng tuổi đến 36 tháng tuổi đi nhà trẻ</t>
  </si>
  <si>
    <t>Tỷ lệ huy động trẻ em từ 3 đến 5 tuổi đi học mẫu giáo</t>
  </si>
  <si>
    <t>Tỷ lệ trường học các cấp đạt chuẩn quốc gia</t>
  </si>
  <si>
    <t>Số học sinh phổ thông bình quân một lớp</t>
  </si>
  <si>
    <t>Tỷ lệ Giáo viên/lớp</t>
  </si>
  <si>
    <t>Tỷ lệ học sinh đỗ tốt nghiệp THPT</t>
  </si>
  <si>
    <t>- Số bác sĩ/vạn dân</t>
  </si>
  <si>
    <t>Tỷ lệ nghèo đa chiều theo chuẩn nghèo hiện hành</t>
  </si>
  <si>
    <t>- Chuẩn nghèo giai đoạn 2016 - 2020</t>
  </si>
  <si>
    <t>- Chuẩn nghèo giai đoạn 2022 - 2025</t>
  </si>
  <si>
    <t>- Giảm tỷ lệ hộ nghèo</t>
  </si>
  <si>
    <t>%/năm</t>
  </si>
  <si>
    <t>- Số hộ nghèo tính đến cuối kỳ báo cáo</t>
  </si>
  <si>
    <t>Tỷ lệ hộ cận nghèo đa chiều theo chuẩn nghèo hiện hành</t>
  </si>
  <si>
    <t>- Tỷ lệ hộ cận nghèo</t>
  </si>
  <si>
    <t>- Số hộ cận nghèo tính đến cuối kỳ báo cáo</t>
  </si>
  <si>
    <t>Thu nhập bình quân đầu người</t>
  </si>
  <si>
    <t>Triệu đồng/ năm</t>
  </si>
  <si>
    <t>Tỷ lệ hộ dân thành thị sử dụng nước sạch</t>
  </si>
  <si>
    <t xml:space="preserve">Tỷ lệ hộ dân nông thôn sử dụng nước sạch </t>
  </si>
  <si>
    <t>Xây dựng Nông thôn mới</t>
  </si>
  <si>
    <t>Số xã đạt tiêu chí xã nông thôn mới (luỹ kế)</t>
  </si>
  <si>
    <t>+ Số xã đạt chuẩn nông thôn mới nâng cao (luỹ kế)</t>
  </si>
  <si>
    <t>Về môi trường</t>
  </si>
  <si>
    <t>XÂY DỰNG CHÍNH QUYỀN, CẢI CÁCH HÀNH CHÍNH</t>
  </si>
  <si>
    <t>Xây dựng đội ngũ cán bộ, công chức, viên chức</t>
  </si>
  <si>
    <t>Cán bộ, công chức cấp huyện và cấp tỉnh có trình độ chuyên môn phù hợp với vị trí việc làm</t>
  </si>
  <si>
    <t>Cán bộ công chức cấp xã có trình độ chuyên môn phù hợp với vị trí việc làm đang đảm nhiệm</t>
  </si>
  <si>
    <t>Cơ sở giáo dục nghề nghiệp, giáo dục đại học đạt chuẩn kiểm định chất lượng</t>
  </si>
  <si>
    <t>Giáo viên các trường cao đẳng có trình độ sau đại học</t>
  </si>
  <si>
    <t>TĐ: Trường cao đẳng Cộng đồng Đồng Tháp</t>
  </si>
  <si>
    <t xml:space="preserve">       Trường cao đẳng Y tế Đồng Tháp</t>
  </si>
  <si>
    <t>Tỉnh giản biên chế</t>
  </si>
  <si>
    <t>trường hợp</t>
  </si>
  <si>
    <t>Sáp nhập, hợp nhất đơn vị sự nghiệp công lập</t>
  </si>
  <si>
    <t>XI</t>
  </si>
  <si>
    <t>CHUYỂN ĐỔI SỐ</t>
  </si>
  <si>
    <t>Doanh nghiệp vừa và nhỏ tiến hành hoạt động kinh doanh trên các sàn giao dịch thương mại điện tử</t>
  </si>
  <si>
    <t>Dân số tham gia mua sắm trực tuyến</t>
  </si>
  <si>
    <t>Hộ gia đình có kết nối Internet băng rộng cố định</t>
  </si>
  <si>
    <t>Thuê bao di động sử dụng điện thoại thông minh</t>
  </si>
  <si>
    <t>Dân số có tài khoản thanh toán điện tử</t>
  </si>
  <si>
    <t>Dân số có kiến thức số, kỹ năng số cơ bản</t>
  </si>
  <si>
    <t>Dân số có danh tính số</t>
  </si>
  <si>
    <t>Các cơ sở giáo dục phổ thông, giáo dục thường xuyên, cơ sở giáo dục nghề nghiệp và các cơ sở giáo dục khác triển khai hoạt động quản lý, giảng dạy và học tập trên môi trường số</t>
  </si>
  <si>
    <t>Dân số có hồ sơ sức khoẻ điện tử</t>
  </si>
  <si>
    <t>XII</t>
  </si>
  <si>
    <t>AN NINH QUỐC PHÒNG, TRẬT TỰ VÀ AN TOÀN XÃ HỘI</t>
  </si>
  <si>
    <t>Tội phạm về trật tự xã hội</t>
  </si>
  <si>
    <t>Điều tra khám phá vụ tội phạm</t>
  </si>
  <si>
    <t>Tệ nạn xã hội</t>
  </si>
  <si>
    <t>Vận chuyển hàng cấm, hàng nhập lậu</t>
  </si>
  <si>
    <t>. Trị giá hàng hoá</t>
  </si>
  <si>
    <t>Tàng trữ, mua bán, tổ chức sử dụng trái phép chất ma tuý</t>
  </si>
  <si>
    <t>Tai nạn giao thông đường bộ</t>
  </si>
  <si>
    <t>. Số người chết</t>
  </si>
  <si>
    <t>. Số người bị thương</t>
  </si>
  <si>
    <t>Tai nạn giao thông đường thuỷ</t>
  </si>
  <si>
    <t>Tai nạn cháy</t>
  </si>
  <si>
    <t>. Thiệt hại tài sản</t>
  </si>
  <si>
    <t>Sở KHĐT phối hợp CTK</t>
  </si>
  <si>
    <t>Sở KH&amp;ĐT phối hợp Cục TK</t>
  </si>
  <si>
    <t>Ban QLKKT</t>
  </si>
  <si>
    <t>Sở GTVT</t>
  </si>
  <si>
    <t>Sở KHĐT</t>
  </si>
  <si>
    <t>Sở KH&amp;CN</t>
  </si>
  <si>
    <t>Sở KHĐT phối hợp với UBND huyện, TP</t>
  </si>
  <si>
    <t>Sở NN&amp;PTNT phối hợp Sở KHCN</t>
  </si>
  <si>
    <t>Sở CT phối hợp Cục HQ</t>
  </si>
  <si>
    <t>Cục TK</t>
  </si>
  <si>
    <t>Sở LĐ-TB&amp;XH phối hợp CTK</t>
  </si>
  <si>
    <t>Sở LĐ-TB&amp;XH</t>
  </si>
  <si>
    <t>Sở LĐ-TB&amp;XH,
BHXH Tỉnh</t>
  </si>
  <si>
    <t>Sở GDĐT</t>
  </si>
  <si>
    <t>Sở Y tế</t>
  </si>
  <si>
    <t>Sở Y tế, BHXH Tỉnh</t>
  </si>
  <si>
    <t>Sở VHTTDL</t>
  </si>
  <si>
    <t>Sở TNMT</t>
  </si>
  <si>
    <t>Kế hoạch 5 năm (2026 - 2030)</t>
  </si>
  <si>
    <t>KH 2026</t>
  </si>
  <si>
    <t>Năm 2025</t>
  </si>
  <si>
    <t>KH 2027</t>
  </si>
  <si>
    <t>KH 2028</t>
  </si>
  <si>
    <t>KH 2029</t>
  </si>
  <si>
    <t>KH 2030</t>
  </si>
  <si>
    <t>KH (2026 - 2030)</t>
  </si>
  <si>
    <t>*</t>
  </si>
  <si>
    <t>Sở TN&amp;MT</t>
  </si>
  <si>
    <t>CAT, BCHQS Tỉnh, BCH BĐBP Tỉnh</t>
  </si>
  <si>
    <t>Thực hiện 5 năm (2021 - 2025)</t>
  </si>
  <si>
    <t>Năm 2020</t>
  </si>
  <si>
    <t>Cơ quan đề xuất</t>
  </si>
  <si>
    <t>TÀI CHÍNH - TÍN DỤNG</t>
  </si>
  <si>
    <t>Ngân hàng</t>
  </si>
  <si>
    <t>Huy động vốn tín dụng</t>
  </si>
  <si>
    <t>Dư nợ cho vay</t>
  </si>
  <si>
    <t>Ngân hàng NNVN CN Tỉnh</t>
  </si>
  <si>
    <t>Sở TT&amp;TT phối hợp Sở CT</t>
  </si>
  <si>
    <t>CAT</t>
  </si>
  <si>
    <t>Sở YT</t>
  </si>
  <si>
    <t>99,98</t>
  </si>
  <si>
    <t>&lt;45</t>
  </si>
  <si>
    <t xml:space="preserve">Khi trung ương giao chính thức cho địa phương, sẽ tiếp tục cung cấp </t>
  </si>
  <si>
    <t>Trường CĐ Y TẾ</t>
  </si>
  <si>
    <t>Trường CĐ CĐ</t>
  </si>
  <si>
    <t>SXD đề xuất bỏ chỉ tiêu này ra</t>
  </si>
  <si>
    <t>Theo Quyết định số 39/QĐ-TTg ngày 11/01/2024 của Thủ tướng Chính phủ, tỷ lệ đô thị hoá đến năm 2030 đạt trên 42%. Do đó, ngành xây dựng không đề xuất thực hiện theo kế hoạch hàng năm trong giai đoạn 2026-2030.</t>
  </si>
  <si>
    <t>SGD DT</t>
  </si>
  <si>
    <t>công trình</t>
  </si>
  <si>
    <t>dự án</t>
  </si>
  <si>
    <t>69.3</t>
  </si>
  <si>
    <t>79.1</t>
  </si>
  <si>
    <t xml:space="preserve"> -</t>
  </si>
  <si>
    <t xml:space="preserve">12,81 </t>
  </si>
  <si>
    <t xml:space="preserve">19,04 </t>
  </si>
  <si>
    <t xml:space="preserve">26,54 </t>
  </si>
  <si>
    <t xml:space="preserve">34,54 </t>
  </si>
  <si>
    <t xml:space="preserve">43,34 </t>
  </si>
  <si>
    <t xml:space="preserve">51,54 </t>
  </si>
  <si>
    <t xml:space="preserve">10,95 </t>
  </si>
  <si>
    <t xml:space="preserve">14,69 </t>
  </si>
  <si>
    <t xml:space="preserve">20,69 </t>
  </si>
  <si>
    <t xml:space="preserve">27,19 </t>
  </si>
  <si>
    <t xml:space="preserve">34,19 </t>
  </si>
  <si>
    <t xml:space="preserve">40,19 </t>
  </si>
  <si>
    <t xml:space="preserve">46,3 </t>
  </si>
  <si>
    <t>46,30</t>
  </si>
  <si>
    <t xml:space="preserve">1,86 </t>
  </si>
  <si>
    <t xml:space="preserve">4,35 </t>
  </si>
  <si>
    <t xml:space="preserve">5,85 </t>
  </si>
  <si>
    <t xml:space="preserve">7,35 </t>
  </si>
  <si>
    <t xml:space="preserve">9,15 </t>
  </si>
  <si>
    <t xml:space="preserve">11,35 </t>
  </si>
  <si>
    <t xml:space="preserve">13,7 </t>
  </si>
  <si>
    <t>13,70</t>
  </si>
  <si>
    <t xml:space="preserve">9,87 </t>
  </si>
  <si>
    <t xml:space="preserve">13,40 </t>
  </si>
  <si>
    <t xml:space="preserve">19,4 </t>
  </si>
  <si>
    <t xml:space="preserve">25,9 </t>
  </si>
  <si>
    <t xml:space="preserve">32,9 </t>
  </si>
  <si>
    <t xml:space="preserve">38,9 </t>
  </si>
  <si>
    <t xml:space="preserve">90,92 </t>
  </si>
  <si>
    <t xml:space="preserve">95,01 </t>
  </si>
  <si>
    <t>Ghi chú:</t>
  </si>
  <si>
    <t>Phấn đấu nằm trong nhóm trung bình - cao</t>
  </si>
  <si>
    <t>Phấn đấu PAR Index 2025 cao hơn năm trước liền kề</t>
  </si>
  <si>
    <t xml:space="preserve">Nằm trong top tốt nhóm "B" </t>
  </si>
  <si>
    <t>Phấn đấu SIPAS 2025 đạt từ 90% trở lên và cao hơn mức trung bình của cả nước</t>
  </si>
  <si>
    <t>90.52</t>
  </si>
  <si>
    <t>Phấn đấu năm sau cao hơn năm trước</t>
  </si>
  <si>
    <t>Chỉ số Chuyển đổi số cấp Tỉnh (DTI Index)</t>
  </si>
  <si>
    <t>Từ 50% trở lên</t>
  </si>
  <si>
    <t>23</t>
  </si>
  <si>
    <t>* ngành chưa có  đề xuất hoặc không đề xuất</t>
  </si>
  <si>
    <t>Giảm 5% so với liền kề</t>
  </si>
  <si>
    <t>Kiềm chế, kéo giảm</t>
  </si>
  <si>
    <t>Tốc độ tăng 11-12%</t>
  </si>
  <si>
    <t>Tốc độ tăng 13-15%</t>
  </si>
  <si>
    <t>- Tỷ lệ hộ gia đình đạt danh hiệu gia đình văn hóa, tiêu biểu</t>
  </si>
  <si>
    <t>- Tỷ lệ ấp đạt chuẩn nông thôn mới, tiêu biểu</t>
  </si>
  <si>
    <t>- Tỷ lệ khóm văn minh đô thị</t>
  </si>
  <si>
    <t>- Tỷ lệ phường, thị trấn đạt chuẩn văn minh đô thị, tiêu biểu</t>
  </si>
  <si>
    <t>- Tỷ lệ xã đạt chuẩn văn hóa nông thôn mới tiêu biểu</t>
  </si>
  <si>
    <t>thêm 200 sản phẩm mới</t>
  </si>
  <si>
    <t>&gt;98</t>
  </si>
  <si>
    <t>&gt;58</t>
  </si>
  <si>
    <t>&gt;7</t>
  </si>
  <si>
    <t>- Đơn vị cấp huyện đạt chuẩn nông thôn mới nâng cao (lũy kế)</t>
  </si>
  <si>
    <t>có thêm 01 cấp huyện</t>
  </si>
  <si>
    <t>có thêm 5 cấp huyện</t>
  </si>
  <si>
    <t>&lt;35</t>
  </si>
  <si>
    <t>Duy trì thứ hạng trong nhóm 5 tỉnh/ thành phố dẫn đầu cả nước</t>
  </si>
  <si>
    <t>&gt;95</t>
  </si>
  <si>
    <t>Tổng số CCN đưa vào hoạt động</t>
  </si>
  <si>
    <t>Chỉ số sản xuất công nghiệp (theo giá so sánh 2010)</t>
  </si>
  <si>
    <t>Giá trị sản xuất công nghiệp (theo giá so sánh 2010)</t>
  </si>
  <si>
    <t>Kim ngạch xuất khẩu hàng hóa</t>
  </si>
  <si>
    <t>Phấn đấu SIPAS đạt từ 90% trở lên và cao hơn mức trung bình của cả nước</t>
  </si>
  <si>
    <t>Phấn đấu SIPAS  đạt từ 90% trở lên và cao hơn mức trung bình của cả nước</t>
  </si>
  <si>
    <t>Đạt tỷ lệ 75%</t>
  </si>
  <si>
    <t>Giảm 5%</t>
  </si>
  <si>
    <t>21,69</t>
  </si>
  <si>
    <r>
      <rPr>
        <b/>
        <sz val="14"/>
        <color theme="1"/>
        <rFont val="Times New Roman"/>
        <family val="1"/>
      </rPr>
      <t>Phụ lục IV
KHUNG CHỈ TIÊU KẾ HOẠCH KINH TẾ XÃ HỘI 05 NĂM (2026 - 2030)</t>
    </r>
    <r>
      <rPr>
        <sz val="14"/>
        <color theme="1"/>
        <rFont val="Times New Roman"/>
        <family val="1"/>
      </rPr>
      <t xml:space="preserve">
</t>
    </r>
    <r>
      <rPr>
        <i/>
        <sz val="14"/>
        <color theme="1"/>
        <rFont val="Times New Roman"/>
        <family val="1"/>
      </rPr>
      <t>(Kèm theo Kế hoạch số       /KH-UBND ngày      tháng     năm    của Ủy ban nhân dân Tỉnh)</t>
    </r>
  </si>
  <si>
    <t>Số  Khu công nghiệp được thành lập</t>
  </si>
  <si>
    <t>Số  Khu công nghiệp đi vào hoạt động</t>
  </si>
  <si>
    <t xml:space="preserve"> Số Cụm công nghiệp được thành lập</t>
  </si>
  <si>
    <t>&lt;1,2</t>
  </si>
  <si>
    <t>- Số dự án có chủ trương, cấp GCNĐKĐT (kể cả các dự án đấu giá quyền sử dụng đất)</t>
  </si>
  <si>
    <t xml:space="preserve">+ Trong đó, số dự án </t>
  </si>
  <si>
    <r>
      <t xml:space="preserve">- Tỷ lệ trẻ em dưới 5 tuổi bị suy dinh dưỡng theo chiều cao </t>
    </r>
    <r>
      <rPr>
        <i/>
        <sz val="13"/>
        <color theme="1"/>
        <rFont val="Times New Roman"/>
        <family val="1"/>
      </rPr>
      <t>(kết quả cân của Tỉnh)</t>
    </r>
  </si>
  <si>
    <r>
      <t xml:space="preserve">- Tỷ lệ trẻ em dưới 5 tuổi bị suy dinh dưỡng theo cân nặng </t>
    </r>
    <r>
      <rPr>
        <i/>
        <sz val="13"/>
        <color theme="1"/>
        <rFont val="Times New Roman"/>
        <family val="1"/>
      </rPr>
      <t>(kết quả cân của Tỉnh)</t>
    </r>
  </si>
  <si>
    <r>
      <t xml:space="preserve">Viên chức ngành Giáo dục đạt chuẩn trình độ đào tạo theo quy định của Luật Giáo dục 2019 </t>
    </r>
    <r>
      <rPr>
        <i/>
        <sz val="14"/>
        <color theme="1"/>
        <rFont val="Times New Roman"/>
        <family val="1"/>
      </rPr>
      <t>(100% đạt chuẩn)</t>
    </r>
  </si>
  <si>
    <r>
      <t xml:space="preserve">Thủ tục hành chính có đủ điều kiện được cung cấp dưới dạng dịch vụ công trực tuyến mức 4 </t>
    </r>
    <r>
      <rPr>
        <i/>
        <sz val="14"/>
        <color theme="1"/>
        <rFont val="Times New Roman"/>
        <family val="1"/>
      </rPr>
      <t>(nay gọi là dịch vụ công trực tuyến toàn trình)</t>
    </r>
  </si>
  <si>
    <r>
      <t xml:space="preserve">Sản phẩm thuộc Chương trình </t>
    </r>
    <r>
      <rPr>
        <i/>
        <sz val="14"/>
        <color theme="1"/>
        <rFont val="Times New Roman"/>
        <family val="1"/>
      </rPr>
      <t>“Mỗi xã một sản phẩm” (OCOP)</t>
    </r>
    <r>
      <rPr>
        <sz val="14"/>
        <color theme="1"/>
        <rFont val="Times New Roman"/>
        <family val="1"/>
      </rPr>
      <t xml:space="preserve"> có mặt trên các sàn thương mại điện tử</t>
    </r>
  </si>
  <si>
    <r>
      <t xml:space="preserve">Nông dân biết ứng dụng công nghệ Internet vạn vật </t>
    </r>
    <r>
      <rPr>
        <i/>
        <sz val="14"/>
        <color theme="1"/>
        <rFont val="Times New Roman"/>
        <family val="1"/>
      </rPr>
      <t>(IoT)</t>
    </r>
    <r>
      <rPr>
        <sz val="14"/>
        <color theme="1"/>
        <rFont val="Times New Roman"/>
        <family val="1"/>
      </rPr>
      <t xml:space="preserve"> vào quy trình sản xuất, khai thác thông tin cung - cầu thông qua mạng Internet, mua bán trực tuyến</t>
    </r>
  </si>
  <si>
    <t>Xuất, nhập khẩu hàng hóa của Tỉnh</t>
  </si>
  <si>
    <t>Kim ngạch nhập khẩu hàng hóa của Tỉnh</t>
  </si>
  <si>
    <t>-  Cam, chanh, quýt, bưởi</t>
  </si>
  <si>
    <t>100</t>
  </si>
  <si>
    <t>Không đánh giá</t>
  </si>
  <si>
    <t>58</t>
  </si>
  <si>
    <t>Trên 70</t>
  </si>
  <si>
    <t>60</t>
  </si>
  <si>
    <t>62</t>
  </si>
  <si>
    <t>64</t>
  </si>
  <si>
    <t>66</t>
  </si>
  <si>
    <t>68</t>
  </si>
  <si>
    <t>70</t>
  </si>
  <si>
    <t>Trên 60</t>
  </si>
  <si>
    <t>Trên 65</t>
  </si>
  <si>
    <t>Trên 75</t>
  </si>
  <si>
    <t>Trên 80</t>
  </si>
  <si>
    <t>Trên 83</t>
  </si>
  <si>
    <t>Trên 86</t>
  </si>
  <si>
    <t>Trên 90</t>
  </si>
  <si>
    <t>Trên 92</t>
  </si>
  <si>
    <t>Trên 95</t>
  </si>
  <si>
    <t>90</t>
  </si>
  <si>
    <t>92</t>
  </si>
  <si>
    <t>94</t>
  </si>
  <si>
    <t>96</t>
  </si>
  <si>
    <t>98</t>
  </si>
  <si>
    <t>Đạt (chỉ số CCHC nằm trong nhóm tốt, nhóm B)</t>
  </si>
  <si>
    <t>Trên 55</t>
  </si>
  <si>
    <t>80</t>
  </si>
  <si>
    <r>
      <t xml:space="preserve">Giá trị GRDP </t>
    </r>
    <r>
      <rPr>
        <b/>
        <i/>
        <sz val="14"/>
        <color theme="1"/>
        <rFont val="Times New Roman"/>
        <family val="1"/>
      </rPr>
      <t>(giá hiện hành)</t>
    </r>
  </si>
  <si>
    <r>
      <t xml:space="preserve">    .</t>
    </r>
    <r>
      <rPr>
        <i/>
        <sz val="14"/>
        <color theme="1"/>
        <rFont val="Times New Roman"/>
        <family val="1"/>
      </rPr>
      <t xml:space="preserve"> Công nghiệp</t>
    </r>
  </si>
  <si>
    <r>
      <t xml:space="preserve">    .</t>
    </r>
    <r>
      <rPr>
        <i/>
        <sz val="14"/>
        <color theme="1"/>
        <rFont val="Times New Roman"/>
        <family val="1"/>
      </rPr>
      <t xml:space="preserve"> Xây dựng</t>
    </r>
  </si>
  <si>
    <r>
      <t xml:space="preserve">Cơ cấu GRDP </t>
    </r>
    <r>
      <rPr>
        <b/>
        <i/>
        <sz val="14"/>
        <color theme="1"/>
        <rFont val="Times New Roman"/>
        <family val="1"/>
      </rPr>
      <t>(giá hiện hành)</t>
    </r>
  </si>
  <si>
    <r>
      <t xml:space="preserve">Tốc độ tăng trưởng GRDP </t>
    </r>
    <r>
      <rPr>
        <b/>
        <i/>
        <sz val="13"/>
        <color theme="1"/>
        <rFont val="Times New Roman"/>
        <family val="1"/>
      </rPr>
      <t>(giá 2010)</t>
    </r>
  </si>
  <si>
    <r>
      <t xml:space="preserve">   .</t>
    </r>
    <r>
      <rPr>
        <i/>
        <sz val="13"/>
        <color theme="1"/>
        <rFont val="Times New Roman"/>
        <family val="1"/>
      </rPr>
      <t xml:space="preserve"> Công nghiệp</t>
    </r>
  </si>
  <si>
    <r>
      <t xml:space="preserve">   .</t>
    </r>
    <r>
      <rPr>
        <i/>
        <sz val="13"/>
        <color theme="1"/>
        <rFont val="Times New Roman"/>
        <family val="1"/>
      </rPr>
      <t xml:space="preserve"> Xây dựng</t>
    </r>
  </si>
  <si>
    <r>
      <t xml:space="preserve">Giá trị GRDP </t>
    </r>
    <r>
      <rPr>
        <b/>
        <i/>
        <sz val="13"/>
        <color theme="1"/>
        <rFont val="Times New Roman"/>
        <family val="1"/>
      </rPr>
      <t>(giá 2010)</t>
    </r>
  </si>
  <si>
    <r>
      <t xml:space="preserve">GRDP/người </t>
    </r>
    <r>
      <rPr>
        <b/>
        <i/>
        <sz val="13"/>
        <color theme="1"/>
        <rFont val="Times New Roman"/>
        <family val="1"/>
      </rPr>
      <t>(giá thực tế)</t>
    </r>
  </si>
  <si>
    <r>
      <t xml:space="preserve">Thu ngân sách Nhà nước trên địa bàn </t>
    </r>
    <r>
      <rPr>
        <i/>
        <sz val="13"/>
        <color theme="1"/>
        <rFont val="Times New Roman"/>
        <family val="1"/>
      </rPr>
      <t>(không bao gồm bổ sung từ ngân sách Trung ương)</t>
    </r>
  </si>
  <si>
    <r>
      <t xml:space="preserve">Giá trị sản xuất nông, lâm nghiệp và thuỷ sản </t>
    </r>
    <r>
      <rPr>
        <b/>
        <i/>
        <sz val="13"/>
        <color theme="1"/>
        <rFont val="Times New Roman"/>
        <family val="1"/>
      </rPr>
      <t>(giá so sánh 2010)</t>
    </r>
  </si>
  <si>
    <r>
      <t xml:space="preserve">Số sản phẩm OCOP từ 3 sao trở lên </t>
    </r>
    <r>
      <rPr>
        <b/>
        <i/>
        <sz val="13"/>
        <color theme="1"/>
        <rFont val="Times New Roman"/>
        <family val="1"/>
      </rPr>
      <t>(số lũy kế)</t>
    </r>
  </si>
  <si>
    <r>
      <t xml:space="preserve">Tổng mức bán lẻ hàng hóa và doanh thu dịch vụ tiêu dùng </t>
    </r>
    <r>
      <rPr>
        <b/>
        <i/>
        <sz val="13"/>
        <color theme="1"/>
        <rFont val="Times New Roman"/>
        <family val="1"/>
      </rPr>
      <t>(theo giá hiện hành)</t>
    </r>
  </si>
  <si>
    <r>
      <t xml:space="preserve">Tổng kim ngạch xuất khẩu </t>
    </r>
    <r>
      <rPr>
        <i/>
        <sz val="13"/>
        <color theme="1"/>
        <rFont val="Times New Roman"/>
        <family val="1"/>
      </rPr>
      <t>(Không tính xăng dầu tạm nhập, tái xuất)</t>
    </r>
  </si>
  <si>
    <t>≥6</t>
  </si>
  <si>
    <t xml:space="preserve">Tình hình thực hiện Kế hoạch vốn đầu tư công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</si>
</sst>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_-* #,##0\ _₫_-;\-* #,##0\ _₫_-;_-* &quot;-&quot;??\ _₫_-;_-@_-"/>
    <numFmt numFmtId="166" formatCode="0.0"/>
    <numFmt numFmtId="167" formatCode="0.000"/>
  </numFmts>
  <fonts count="26" x14ac:knownFonts="1">
    <font>
      <sz val="11"/>
      <color theme="1"/>
      <name val="Calibri"/>
      <family val="2"/>
      <charset val="163"/>
      <scheme val="minor"/>
    </font>
    <font>
      <sz val="12"/>
      <color theme="1"/>
      <name val="Times New Roman"/>
      <family val="2"/>
    </font>
    <font>
      <sz val="12"/>
      <name val="Times New Roman"/>
      <family val="1"/>
    </font>
    <font>
      <b/>
      <sz val="9"/>
      <color indexed="81"/>
      <name val="Tahoma"/>
      <family val="2"/>
    </font>
    <font>
      <sz val="9"/>
      <color indexed="81"/>
      <name val="Tahoma"/>
      <family val="2"/>
    </font>
    <font>
      <sz val="11"/>
      <color indexed="8"/>
      <name val="Calibri"/>
      <family val="2"/>
    </font>
    <font>
      <sz val="8"/>
      <name val="Calibri"/>
      <family val="2"/>
      <charset val="163"/>
    </font>
    <font>
      <sz val="11"/>
      <color theme="1"/>
      <name val="Calibri"/>
      <family val="2"/>
      <charset val="163"/>
      <scheme val="minor"/>
    </font>
    <font>
      <sz val="14"/>
      <color theme="1"/>
      <name val="Times New Roman"/>
      <family val="2"/>
      <charset val="163"/>
    </font>
    <font>
      <sz val="11"/>
      <color theme="1"/>
      <name val="Calibri"/>
      <family val="2"/>
      <scheme val="minor"/>
    </font>
    <font>
      <sz val="12"/>
      <color theme="1"/>
      <name val="Times New Roman"/>
      <family val="2"/>
    </font>
    <font>
      <sz val="14"/>
      <color theme="1"/>
      <name val="Times New Roman"/>
      <family val="1"/>
    </font>
    <font>
      <b/>
      <sz val="14"/>
      <color theme="1"/>
      <name val="Times New Roman"/>
      <family val="1"/>
    </font>
    <font>
      <i/>
      <sz val="14"/>
      <color theme="1"/>
      <name val="Times New Roman"/>
      <family val="1"/>
    </font>
    <font>
      <sz val="11"/>
      <color theme="1"/>
      <name val="Times New Roman"/>
      <family val="1"/>
    </font>
    <font>
      <b/>
      <sz val="13"/>
      <color theme="1"/>
      <name val="Times New Roman"/>
      <family val="1"/>
    </font>
    <font>
      <sz val="13"/>
      <color theme="1"/>
      <name val="Times New Roman"/>
      <family val="1"/>
    </font>
    <font>
      <i/>
      <sz val="12.5"/>
      <color theme="1"/>
      <name val="Times New Roman"/>
      <family val="1"/>
    </font>
    <font>
      <i/>
      <sz val="13"/>
      <color theme="1"/>
      <name val="Times New Roman"/>
      <family val="1"/>
    </font>
    <font>
      <sz val="12"/>
      <color theme="1"/>
      <name val="Times New Roman"/>
      <family val="1"/>
    </font>
    <font>
      <b/>
      <sz val="11"/>
      <color theme="1"/>
      <name val="Times New Roman"/>
      <family val="1"/>
    </font>
    <font>
      <b/>
      <sz val="12.5"/>
      <color theme="1"/>
      <name val="Times New Roman"/>
      <family val="1"/>
    </font>
    <font>
      <b/>
      <i/>
      <sz val="14"/>
      <color theme="1"/>
      <name val="Times New Roman"/>
      <family val="1"/>
    </font>
    <font>
      <b/>
      <i/>
      <sz val="13"/>
      <color theme="1"/>
      <name val="Times New Roman"/>
      <family val="1"/>
    </font>
    <font>
      <b/>
      <sz val="12"/>
      <color theme="1"/>
      <name val="Times New Roman"/>
      <family val="1"/>
    </font>
    <font>
      <i/>
      <sz val="11"/>
      <color theme="1"/>
      <name val="Times New Roman"/>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2">
    <xf numFmtId="0" fontId="0" fillId="0" borderId="0"/>
    <xf numFmtId="164" fontId="7" fillId="0" borderId="0" applyFont="0" applyFill="0" applyBorder="0" applyAlignment="0" applyProtection="0"/>
    <xf numFmtId="164" fontId="5" fillId="0" borderId="0" applyFont="0" applyFill="0" applyBorder="0" applyAlignment="0" applyProtection="0"/>
    <xf numFmtId="0" fontId="8" fillId="0" borderId="0"/>
    <xf numFmtId="0" fontId="9" fillId="0" borderId="0"/>
    <xf numFmtId="0" fontId="8" fillId="0" borderId="0"/>
    <xf numFmtId="0" fontId="2" fillId="0" borderId="0"/>
    <xf numFmtId="0" fontId="8" fillId="0" borderId="0"/>
    <xf numFmtId="0" fontId="8" fillId="0" borderId="0"/>
    <xf numFmtId="0" fontId="9" fillId="0" borderId="0"/>
    <xf numFmtId="0" fontId="10" fillId="0" borderId="0"/>
    <xf numFmtId="0" fontId="1" fillId="0" borderId="0"/>
  </cellStyleXfs>
  <cellXfs count="222">
    <xf numFmtId="0" fontId="0" fillId="0" borderId="0" xfId="0"/>
    <xf numFmtId="0" fontId="14" fillId="0" borderId="0" xfId="0" applyFont="1"/>
    <xf numFmtId="0" fontId="14" fillId="0" borderId="0" xfId="0" applyFont="1" applyAlignment="1">
      <alignment horizontal="center" vertical="center"/>
    </xf>
    <xf numFmtId="0" fontId="14" fillId="0" borderId="0" xfId="0" applyFont="1" applyAlignment="1">
      <alignment horizontal="justify" vertical="center"/>
    </xf>
    <xf numFmtId="0" fontId="14" fillId="0" borderId="0" xfId="0" applyFont="1" applyAlignment="1">
      <alignment wrapText="1"/>
    </xf>
    <xf numFmtId="0" fontId="14" fillId="0" borderId="0" xfId="0" applyFont="1" applyAlignment="1">
      <alignment horizontal="center" vertical="center" wrapText="1"/>
    </xf>
    <xf numFmtId="0" fontId="11" fillId="0" borderId="0" xfId="0" applyFont="1" applyAlignment="1">
      <alignment horizontal="center" vertical="center"/>
    </xf>
    <xf numFmtId="0" fontId="15" fillId="2" borderId="1" xfId="0" applyFont="1" applyFill="1" applyBorder="1" applyAlignment="1">
      <alignment horizontal="center" vertical="center"/>
    </xf>
    <xf numFmtId="0" fontId="15" fillId="2" borderId="1" xfId="0" applyFont="1" applyFill="1" applyBorder="1" applyAlignment="1">
      <alignment horizontal="justify" vertical="center"/>
    </xf>
    <xf numFmtId="0" fontId="16" fillId="2" borderId="1" xfId="0" applyFont="1" applyFill="1" applyBorder="1" applyAlignment="1">
      <alignment horizontal="center" vertical="center" wrapText="1"/>
    </xf>
    <xf numFmtId="0" fontId="16" fillId="2" borderId="1" xfId="0" applyFont="1" applyFill="1" applyBorder="1" applyAlignment="1">
      <alignment horizontal="center" vertical="center"/>
    </xf>
    <xf numFmtId="0" fontId="15" fillId="2" borderId="1" xfId="0" applyFont="1" applyFill="1" applyBorder="1" applyAlignment="1">
      <alignment horizontal="center" vertical="center" wrapText="1"/>
    </xf>
    <xf numFmtId="3" fontId="16" fillId="2" borderId="1" xfId="0" applyNumberFormat="1" applyFont="1" applyFill="1" applyBorder="1" applyAlignment="1">
      <alignment horizontal="center" vertical="center" wrapText="1"/>
    </xf>
    <xf numFmtId="3" fontId="15" fillId="2" borderId="1" xfId="0" applyNumberFormat="1" applyFont="1" applyFill="1" applyBorder="1" applyAlignment="1">
      <alignment horizontal="center" vertical="center" wrapText="1"/>
    </xf>
    <xf numFmtId="0" fontId="16" fillId="2" borderId="1" xfId="0" applyFont="1" applyFill="1" applyBorder="1" applyAlignment="1">
      <alignment horizontal="justify" vertical="center"/>
    </xf>
    <xf numFmtId="0" fontId="11" fillId="2" borderId="1" xfId="0" applyFont="1" applyFill="1" applyBorder="1" applyAlignment="1">
      <alignment horizontal="center" vertical="center" wrapText="1"/>
    </xf>
    <xf numFmtId="0" fontId="17" fillId="2" borderId="1" xfId="0" applyFont="1" applyFill="1" applyBorder="1" applyAlignment="1">
      <alignment horizontal="justify" vertical="center"/>
    </xf>
    <xf numFmtId="0" fontId="17" fillId="2" borderId="1" xfId="0" applyFont="1" applyFill="1" applyBorder="1" applyAlignment="1">
      <alignment horizontal="center" vertical="center" wrapText="1"/>
    </xf>
    <xf numFmtId="0" fontId="17" fillId="2" borderId="1" xfId="0" applyFont="1" applyFill="1" applyBorder="1" applyAlignment="1">
      <alignment horizontal="center" vertical="center"/>
    </xf>
    <xf numFmtId="166" fontId="11" fillId="2" borderId="1" xfId="0" applyNumberFormat="1" applyFont="1" applyFill="1" applyBorder="1" applyAlignment="1">
      <alignment horizontal="center" vertical="center" wrapText="1"/>
    </xf>
    <xf numFmtId="166" fontId="16" fillId="2" borderId="1" xfId="0" applyNumberFormat="1" applyFont="1" applyFill="1" applyBorder="1" applyAlignment="1">
      <alignment horizontal="center" vertical="center" wrapText="1"/>
    </xf>
    <xf numFmtId="0" fontId="16" fillId="2" borderId="1" xfId="0" applyFont="1" applyFill="1" applyBorder="1" applyAlignment="1">
      <alignment horizontal="justify" vertical="center" wrapText="1"/>
    </xf>
    <xf numFmtId="0" fontId="16" fillId="2" borderId="1" xfId="8" quotePrefix="1" applyFont="1" applyFill="1" applyBorder="1" applyAlignment="1">
      <alignment horizontal="justify" vertical="center" wrapText="1"/>
    </xf>
    <xf numFmtId="0" fontId="15" fillId="2" borderId="1" xfId="8" quotePrefix="1" applyFont="1" applyFill="1" applyBorder="1" applyAlignment="1">
      <alignment horizontal="justify" vertical="center" wrapText="1"/>
    </xf>
    <xf numFmtId="0" fontId="16" fillId="2" borderId="1" xfId="7" applyFont="1" applyFill="1" applyBorder="1" applyAlignment="1">
      <alignment horizontal="center" vertical="center"/>
    </xf>
    <xf numFmtId="0" fontId="16" fillId="2" borderId="1" xfId="3" applyFont="1" applyFill="1" applyBorder="1" applyAlignment="1">
      <alignment horizontal="justify" vertical="center" wrapText="1"/>
    </xf>
    <xf numFmtId="0" fontId="16" fillId="2" borderId="1" xfId="3" applyFont="1" applyFill="1" applyBorder="1" applyAlignment="1">
      <alignment horizontal="center" vertical="center" wrapText="1"/>
    </xf>
    <xf numFmtId="0" fontId="16" fillId="2" borderId="1" xfId="3" applyFont="1" applyFill="1" applyBorder="1" applyAlignment="1">
      <alignment horizontal="center" vertical="center"/>
    </xf>
    <xf numFmtId="0" fontId="15" fillId="2" borderId="1" xfId="3" applyFont="1" applyFill="1" applyBorder="1" applyAlignment="1">
      <alignment horizontal="center" vertical="center"/>
    </xf>
    <xf numFmtId="0" fontId="15" fillId="2" borderId="1" xfId="3" applyFont="1" applyFill="1" applyBorder="1" applyAlignment="1">
      <alignment horizontal="justify" vertical="center" wrapText="1"/>
    </xf>
    <xf numFmtId="0" fontId="15" fillId="2" borderId="1" xfId="3" applyFont="1" applyFill="1" applyBorder="1" applyAlignment="1">
      <alignment horizontal="center" vertical="center" wrapText="1"/>
    </xf>
    <xf numFmtId="0" fontId="16" fillId="2" borderId="1" xfId="3" quotePrefix="1" applyFont="1" applyFill="1" applyBorder="1" applyAlignment="1">
      <alignment horizontal="justify" vertical="center" wrapText="1"/>
    </xf>
    <xf numFmtId="0" fontId="15" fillId="2" borderId="1" xfId="3" quotePrefix="1" applyFont="1" applyFill="1" applyBorder="1" applyAlignment="1">
      <alignment horizontal="justify" vertical="center" wrapText="1"/>
    </xf>
    <xf numFmtId="0" fontId="15" fillId="2" borderId="1" xfId="7" applyFont="1" applyFill="1" applyBorder="1" applyAlignment="1">
      <alignment horizontal="center" vertical="center"/>
    </xf>
    <xf numFmtId="166" fontId="15" fillId="2" borderId="1" xfId="3" applyNumberFormat="1" applyFont="1" applyFill="1" applyBorder="1" applyAlignment="1">
      <alignment horizontal="center" vertical="center" wrapText="1"/>
    </xf>
    <xf numFmtId="166" fontId="15" fillId="2" borderId="1" xfId="3" applyNumberFormat="1" applyFont="1" applyFill="1" applyBorder="1" applyAlignment="1">
      <alignment horizontal="center" vertical="center"/>
    </xf>
    <xf numFmtId="166" fontId="16" fillId="2" borderId="1" xfId="3" applyNumberFormat="1" applyFont="1" applyFill="1" applyBorder="1" applyAlignment="1">
      <alignment horizontal="center" vertical="center" wrapText="1"/>
    </xf>
    <xf numFmtId="166" fontId="16" fillId="2" borderId="1" xfId="3" applyNumberFormat="1" applyFont="1" applyFill="1" applyBorder="1" applyAlignment="1">
      <alignment horizontal="center" vertical="center"/>
    </xf>
    <xf numFmtId="0" fontId="11" fillId="2" borderId="1" xfId="3" quotePrefix="1" applyFont="1" applyFill="1" applyBorder="1" applyAlignment="1">
      <alignment horizontal="justify" vertical="center" wrapText="1"/>
    </xf>
    <xf numFmtId="2" fontId="15" fillId="2" borderId="1" xfId="3" applyNumberFormat="1" applyFont="1" applyFill="1" applyBorder="1" applyAlignment="1">
      <alignment horizontal="center" vertical="center" wrapText="1"/>
    </xf>
    <xf numFmtId="0" fontId="15" fillId="2" borderId="1" xfId="3" quotePrefix="1" applyFont="1" applyFill="1" applyBorder="1" applyAlignment="1">
      <alignment horizontal="center" vertical="center" wrapText="1"/>
    </xf>
    <xf numFmtId="0" fontId="16" fillId="2" borderId="1" xfId="3" quotePrefix="1" applyFont="1" applyFill="1" applyBorder="1" applyAlignment="1">
      <alignment horizontal="center" vertical="center" wrapText="1"/>
    </xf>
    <xf numFmtId="0" fontId="18" fillId="2" borderId="1" xfId="3" applyFont="1" applyFill="1" applyBorder="1" applyAlignment="1">
      <alignment horizontal="center" vertical="center"/>
    </xf>
    <xf numFmtId="0" fontId="18" fillId="2" borderId="1" xfId="3" applyFont="1" applyFill="1" applyBorder="1" applyAlignment="1">
      <alignment horizontal="justify" vertical="center" wrapText="1"/>
    </xf>
    <xf numFmtId="0" fontId="18" fillId="2" borderId="1" xfId="3" applyFont="1" applyFill="1" applyBorder="1" applyAlignment="1">
      <alignment horizontal="center" vertical="center" wrapText="1"/>
    </xf>
    <xf numFmtId="0" fontId="19" fillId="2" borderId="1" xfId="0" applyFont="1" applyFill="1" applyBorder="1" applyAlignment="1">
      <alignment horizontal="center" vertical="center" wrapText="1"/>
    </xf>
    <xf numFmtId="0" fontId="19" fillId="2" borderId="1" xfId="3" applyFont="1" applyFill="1" applyBorder="1" applyAlignment="1">
      <alignment horizontal="center" vertical="center" wrapText="1"/>
    </xf>
    <xf numFmtId="3" fontId="16" fillId="2" borderId="1" xfId="3" applyNumberFormat="1" applyFont="1" applyFill="1" applyBorder="1" applyAlignment="1">
      <alignment horizontal="center" vertical="center"/>
    </xf>
    <xf numFmtId="2" fontId="15" fillId="2" borderId="1" xfId="3" applyNumberFormat="1" applyFont="1" applyFill="1" applyBorder="1" applyAlignment="1">
      <alignment horizontal="center" vertical="center"/>
    </xf>
    <xf numFmtId="2" fontId="16" fillId="2" borderId="1" xfId="3" applyNumberFormat="1" applyFont="1" applyFill="1" applyBorder="1" applyAlignment="1">
      <alignment horizontal="center" vertical="center" wrapText="1"/>
    </xf>
    <xf numFmtId="2" fontId="16" fillId="2" borderId="1" xfId="3" applyNumberFormat="1" applyFont="1" applyFill="1" applyBorder="1" applyAlignment="1">
      <alignment horizontal="center" vertical="center"/>
    </xf>
    <xf numFmtId="3" fontId="16" fillId="2" borderId="1" xfId="3" applyNumberFormat="1" applyFont="1" applyFill="1" applyBorder="1" applyAlignment="1">
      <alignment horizontal="center" vertical="center" wrapText="1"/>
    </xf>
    <xf numFmtId="0" fontId="12" fillId="2" borderId="1" xfId="3" applyFont="1" applyFill="1" applyBorder="1" applyAlignment="1">
      <alignment horizontal="center" vertical="center"/>
    </xf>
    <xf numFmtId="0" fontId="12" fillId="2" borderId="1" xfId="3" quotePrefix="1" applyFont="1" applyFill="1" applyBorder="1" applyAlignment="1">
      <alignment horizontal="justify" vertical="center" wrapText="1"/>
    </xf>
    <xf numFmtId="0" fontId="15" fillId="2" borderId="1" xfId="7" quotePrefix="1" applyFont="1" applyFill="1" applyBorder="1" applyAlignment="1">
      <alignment horizontal="justify" vertical="center" wrapText="1"/>
    </xf>
    <xf numFmtId="0" fontId="15" fillId="2" borderId="1" xfId="7" applyFont="1" applyFill="1" applyBorder="1" applyAlignment="1">
      <alignment horizontal="center" vertical="center" wrapText="1"/>
    </xf>
    <xf numFmtId="0" fontId="20" fillId="2" borderId="0" xfId="0" applyFont="1" applyFill="1" applyAlignment="1">
      <alignment vertical="top" wrapText="1"/>
    </xf>
    <xf numFmtId="0" fontId="18" fillId="2" borderId="1" xfId="3" quotePrefix="1" applyFont="1" applyFill="1" applyBorder="1" applyAlignment="1">
      <alignment horizontal="justify" vertical="center" wrapText="1"/>
    </xf>
    <xf numFmtId="0" fontId="16" fillId="2" borderId="1" xfId="3" applyFont="1" applyFill="1" applyBorder="1" applyAlignment="1">
      <alignment horizontal="justify" vertical="center"/>
    </xf>
    <xf numFmtId="0" fontId="16" fillId="2" borderId="1" xfId="7" applyFont="1" applyFill="1" applyBorder="1" applyAlignment="1">
      <alignment horizontal="center" vertical="center" wrapText="1"/>
    </xf>
    <xf numFmtId="166" fontId="16" fillId="2" borderId="1" xfId="7" applyNumberFormat="1" applyFont="1" applyFill="1" applyBorder="1" applyAlignment="1">
      <alignment horizontal="center" vertical="center"/>
    </xf>
    <xf numFmtId="0" fontId="16" fillId="2" borderId="1" xfId="7" quotePrefix="1" applyFont="1" applyFill="1" applyBorder="1" applyAlignment="1">
      <alignment horizontal="justify" vertical="center" wrapText="1"/>
    </xf>
    <xf numFmtId="0" fontId="15" fillId="2" borderId="1" xfId="0" applyFont="1" applyFill="1" applyBorder="1" applyAlignment="1">
      <alignment horizontal="justify" vertical="center" wrapText="1"/>
    </xf>
    <xf numFmtId="0" fontId="15" fillId="2" borderId="1" xfId="0" applyFont="1" applyFill="1" applyBorder="1" applyAlignment="1">
      <alignment vertical="top" wrapText="1"/>
    </xf>
    <xf numFmtId="0" fontId="18" fillId="2" borderId="1" xfId="0" applyFont="1" applyFill="1" applyBorder="1" applyAlignment="1">
      <alignment horizontal="justify" vertical="center" wrapText="1"/>
    </xf>
    <xf numFmtId="166" fontId="15" fillId="2" borderId="1" xfId="0" applyNumberFormat="1" applyFont="1" applyFill="1" applyBorder="1" applyAlignment="1">
      <alignment horizontal="center" vertical="center" wrapText="1"/>
    </xf>
    <xf numFmtId="0" fontId="12" fillId="2" borderId="1" xfId="0" applyFont="1" applyFill="1" applyBorder="1" applyAlignment="1">
      <alignment horizontal="center" vertical="center"/>
    </xf>
    <xf numFmtId="0" fontId="12" fillId="2" borderId="1" xfId="0" applyFont="1" applyFill="1" applyBorder="1" applyAlignment="1">
      <alignment horizontal="justify" vertical="center" wrapText="1"/>
    </xf>
    <xf numFmtId="0" fontId="12" fillId="2"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1" xfId="9" applyFont="1" applyFill="1" applyBorder="1" applyAlignment="1">
      <alignment horizontal="justify" vertical="center" wrapText="1"/>
    </xf>
    <xf numFmtId="9" fontId="11" fillId="2" borderId="1" xfId="0" applyNumberFormat="1" applyFont="1" applyFill="1" applyBorder="1" applyAlignment="1">
      <alignment horizontal="center" vertical="center" wrapText="1"/>
    </xf>
    <xf numFmtId="1" fontId="11" fillId="2" borderId="1" xfId="0" applyNumberFormat="1" applyFont="1" applyFill="1" applyBorder="1" applyAlignment="1">
      <alignment horizontal="center" vertical="center" wrapText="1"/>
    </xf>
    <xf numFmtId="1" fontId="16" fillId="2" borderId="1" xfId="3" applyNumberFormat="1" applyFont="1" applyFill="1" applyBorder="1" applyAlignment="1">
      <alignment horizontal="center" vertical="center"/>
    </xf>
    <xf numFmtId="0" fontId="20" fillId="2" borderId="1" xfId="0" applyFont="1" applyFill="1" applyBorder="1" applyAlignment="1">
      <alignment horizontal="center" vertical="center" wrapText="1"/>
    </xf>
    <xf numFmtId="0" fontId="11" fillId="2" borderId="1" xfId="0" applyFont="1" applyFill="1" applyBorder="1" applyAlignment="1">
      <alignment horizontal="justify" vertical="center" wrapText="1"/>
    </xf>
    <xf numFmtId="9" fontId="12" fillId="2" borderId="1" xfId="0" applyNumberFormat="1" applyFont="1" applyFill="1" applyBorder="1" applyAlignment="1">
      <alignment horizontal="center" vertical="center" wrapText="1"/>
    </xf>
    <xf numFmtId="3" fontId="16" fillId="2" borderId="1" xfId="0" applyNumberFormat="1" applyFont="1" applyFill="1" applyBorder="1" applyAlignment="1">
      <alignment horizontal="center" vertical="center"/>
    </xf>
    <xf numFmtId="0" fontId="12" fillId="2" borderId="1" xfId="0" applyFont="1" applyFill="1" applyBorder="1" applyAlignment="1">
      <alignment horizontal="justify" vertical="center"/>
    </xf>
    <xf numFmtId="0" fontId="11" fillId="2" borderId="1" xfId="0" applyFont="1" applyFill="1" applyBorder="1" applyAlignment="1">
      <alignment horizontal="center" wrapText="1"/>
    </xf>
    <xf numFmtId="0" fontId="11" fillId="2" borderId="1" xfId="0" applyFont="1" applyFill="1" applyBorder="1" applyAlignment="1">
      <alignment horizontal="justify" vertical="center"/>
    </xf>
    <xf numFmtId="3" fontId="11" fillId="2" borderId="1" xfId="0" applyNumberFormat="1" applyFont="1" applyFill="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justify" vertical="center"/>
    </xf>
    <xf numFmtId="0" fontId="11"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15" fillId="0" borderId="1" xfId="10" applyFont="1" applyBorder="1" applyAlignment="1">
      <alignment horizontal="center" vertical="center" wrapText="1"/>
    </xf>
    <xf numFmtId="0" fontId="15" fillId="2" borderId="2" xfId="0" applyFont="1" applyFill="1" applyBorder="1" applyAlignment="1">
      <alignment horizontal="center" vertical="center" wrapText="1"/>
    </xf>
    <xf numFmtId="0" fontId="15" fillId="2" borderId="2" xfId="0" applyFont="1" applyFill="1" applyBorder="1" applyAlignment="1">
      <alignment horizontal="center" vertical="center"/>
    </xf>
    <xf numFmtId="0" fontId="21" fillId="2" borderId="2" xfId="0" applyFont="1" applyFill="1" applyBorder="1" applyAlignment="1">
      <alignment horizontal="center" vertical="center" wrapText="1"/>
    </xf>
    <xf numFmtId="0" fontId="15" fillId="2" borderId="1" xfId="0" applyFont="1" applyFill="1" applyBorder="1" applyAlignment="1">
      <alignment horizontal="left" vertical="center" wrapText="1"/>
    </xf>
    <xf numFmtId="0" fontId="15" fillId="0" borderId="1" xfId="0" applyFont="1" applyBorder="1" applyAlignment="1">
      <alignment horizontal="center" vertical="center" wrapText="1"/>
    </xf>
    <xf numFmtId="0" fontId="12" fillId="0" borderId="1" xfId="8" quotePrefix="1" applyFont="1" applyBorder="1" applyAlignment="1">
      <alignment horizontal="center" vertical="center" wrapText="1"/>
    </xf>
    <xf numFmtId="0" fontId="12" fillId="0" borderId="1" xfId="8" quotePrefix="1" applyFont="1" applyBorder="1" applyAlignment="1">
      <alignment horizontal="justify" vertical="center" wrapText="1"/>
    </xf>
    <xf numFmtId="0" fontId="12" fillId="0" borderId="1" xfId="8" applyFont="1" applyBorder="1" applyAlignment="1">
      <alignment horizontal="center" vertical="center" wrapText="1"/>
    </xf>
    <xf numFmtId="3" fontId="12" fillId="0" borderId="1" xfId="8" applyNumberFormat="1" applyFont="1" applyBorder="1" applyAlignment="1">
      <alignment horizontal="center" vertical="center" wrapText="1"/>
    </xf>
    <xf numFmtId="3" fontId="12" fillId="2" borderId="1" xfId="8" applyNumberFormat="1" applyFont="1" applyFill="1" applyBorder="1" applyAlignment="1">
      <alignment horizontal="center" vertical="center" wrapText="1"/>
    </xf>
    <xf numFmtId="3" fontId="12" fillId="2" borderId="1" xfId="8" applyNumberFormat="1" applyFont="1" applyFill="1" applyBorder="1" applyAlignment="1">
      <alignment horizontal="center" vertical="center"/>
    </xf>
    <xf numFmtId="0" fontId="11" fillId="0" borderId="1" xfId="8" applyFont="1" applyBorder="1" applyAlignment="1">
      <alignment horizontal="center" vertical="center"/>
    </xf>
    <xf numFmtId="0" fontId="11" fillId="0" borderId="1" xfId="8" applyFont="1" applyBorder="1" applyAlignment="1">
      <alignment horizontal="justify" vertical="center" wrapText="1"/>
    </xf>
    <xf numFmtId="0" fontId="11" fillId="0" borderId="1" xfId="8" applyFont="1" applyBorder="1" applyAlignment="1">
      <alignment horizontal="center" vertical="center" wrapText="1"/>
    </xf>
    <xf numFmtId="3" fontId="11" fillId="0" borderId="1" xfId="8" applyNumberFormat="1" applyFont="1" applyBorder="1" applyAlignment="1">
      <alignment horizontal="center" vertical="center" wrapText="1"/>
    </xf>
    <xf numFmtId="3" fontId="11" fillId="2" borderId="1" xfId="8" applyNumberFormat="1" applyFont="1" applyFill="1" applyBorder="1" applyAlignment="1">
      <alignment horizontal="center" vertical="center" wrapText="1"/>
    </xf>
    <xf numFmtId="3" fontId="11" fillId="2" borderId="1" xfId="8" applyNumberFormat="1" applyFont="1" applyFill="1" applyBorder="1" applyAlignment="1">
      <alignment horizontal="center" vertical="center"/>
    </xf>
    <xf numFmtId="0" fontId="13" fillId="0" borderId="1" xfId="8" applyFont="1" applyBorder="1" applyAlignment="1">
      <alignment horizontal="center" vertical="center"/>
    </xf>
    <xf numFmtId="0" fontId="22" fillId="0" borderId="1" xfId="8" applyFont="1" applyBorder="1" applyAlignment="1">
      <alignment horizontal="justify" vertical="center" wrapText="1"/>
    </xf>
    <xf numFmtId="0" fontId="13" fillId="0" borderId="1" xfId="8" applyFont="1" applyBorder="1" applyAlignment="1">
      <alignment horizontal="center" vertical="center" wrapText="1"/>
    </xf>
    <xf numFmtId="3" fontId="13" fillId="0" borderId="1" xfId="8" applyNumberFormat="1" applyFont="1" applyBorder="1" applyAlignment="1">
      <alignment horizontal="center" vertical="center" wrapText="1"/>
    </xf>
    <xf numFmtId="3" fontId="13" fillId="2" borderId="1" xfId="8" applyNumberFormat="1" applyFont="1" applyFill="1" applyBorder="1" applyAlignment="1">
      <alignment horizontal="center" vertical="center" wrapText="1"/>
    </xf>
    <xf numFmtId="3" fontId="13" fillId="2" borderId="1" xfId="8" applyNumberFormat="1" applyFont="1" applyFill="1" applyBorder="1" applyAlignment="1">
      <alignment horizontal="center" vertical="center"/>
    </xf>
    <xf numFmtId="0" fontId="23" fillId="0" borderId="1" xfId="0" applyFont="1" applyBorder="1" applyAlignment="1">
      <alignment horizontal="center" vertical="center" wrapText="1"/>
    </xf>
    <xf numFmtId="0" fontId="13" fillId="0" borderId="1" xfId="8" applyFont="1" applyBorder="1" applyAlignment="1">
      <alignment horizontal="justify" vertical="center" wrapText="1"/>
    </xf>
    <xf numFmtId="0" fontId="12" fillId="0" borderId="1" xfId="8" applyFont="1" applyBorder="1" applyAlignment="1">
      <alignment horizontal="center" vertical="center"/>
    </xf>
    <xf numFmtId="2" fontId="12" fillId="2" borderId="1" xfId="8" applyNumberFormat="1" applyFont="1" applyFill="1" applyBorder="1" applyAlignment="1">
      <alignment horizontal="center" vertical="center" wrapText="1"/>
    </xf>
    <xf numFmtId="0" fontId="12" fillId="2" borderId="1" xfId="8" applyFont="1" applyFill="1" applyBorder="1" applyAlignment="1">
      <alignment horizontal="center" vertical="center" wrapText="1"/>
    </xf>
    <xf numFmtId="2" fontId="11" fillId="0" borderId="1" xfId="8" applyNumberFormat="1" applyFont="1" applyBorder="1" applyAlignment="1">
      <alignment horizontal="center" vertical="center" wrapText="1"/>
    </xf>
    <xf numFmtId="2" fontId="11" fillId="2" borderId="1" xfId="8" applyNumberFormat="1" applyFont="1" applyFill="1" applyBorder="1" applyAlignment="1">
      <alignment horizontal="center" vertical="center"/>
    </xf>
    <xf numFmtId="2" fontId="13" fillId="0" borderId="1" xfId="8" applyNumberFormat="1" applyFont="1" applyBorder="1" applyAlignment="1">
      <alignment horizontal="center" vertical="center" wrapText="1"/>
    </xf>
    <xf numFmtId="2" fontId="13" fillId="2" borderId="1" xfId="8" applyNumberFormat="1" applyFont="1" applyFill="1" applyBorder="1" applyAlignment="1">
      <alignment horizontal="center" vertical="center"/>
    </xf>
    <xf numFmtId="0" fontId="15" fillId="2" borderId="1" xfId="8" applyFont="1" applyFill="1" applyBorder="1" applyAlignment="1">
      <alignment horizontal="justify" vertical="center" wrapText="1"/>
    </xf>
    <xf numFmtId="0" fontId="15" fillId="2" borderId="1" xfId="8" applyFont="1" applyFill="1" applyBorder="1" applyAlignment="1">
      <alignment horizontal="center" vertical="center" wrapText="1"/>
    </xf>
    <xf numFmtId="2" fontId="15" fillId="2" borderId="1" xfId="8" applyNumberFormat="1" applyFont="1" applyFill="1" applyBorder="1" applyAlignment="1">
      <alignment horizontal="center" vertical="center" wrapText="1"/>
    </xf>
    <xf numFmtId="2" fontId="15" fillId="2" borderId="1" xfId="8" applyNumberFormat="1" applyFont="1" applyFill="1" applyBorder="1" applyAlignment="1">
      <alignment horizontal="center" vertical="center"/>
    </xf>
    <xf numFmtId="0" fontId="16" fillId="2" borderId="1" xfId="8" applyFont="1" applyFill="1" applyBorder="1" applyAlignment="1">
      <alignment horizontal="center" vertical="center" wrapText="1"/>
    </xf>
    <xf numFmtId="2" fontId="16" fillId="2" borderId="1" xfId="8" applyNumberFormat="1" applyFont="1" applyFill="1" applyBorder="1" applyAlignment="1">
      <alignment horizontal="center" vertical="center" wrapText="1"/>
    </xf>
    <xf numFmtId="2" fontId="16" fillId="2" borderId="1" xfId="8" applyNumberFormat="1" applyFont="1" applyFill="1" applyBorder="1" applyAlignment="1">
      <alignment horizontal="center" vertical="center"/>
    </xf>
    <xf numFmtId="0" fontId="18" fillId="2" borderId="1" xfId="8" applyFont="1" applyFill="1" applyBorder="1" applyAlignment="1">
      <alignment horizontal="center" vertical="center" wrapText="1"/>
    </xf>
    <xf numFmtId="2" fontId="18" fillId="2" borderId="1" xfId="8" applyNumberFormat="1" applyFont="1" applyFill="1" applyBorder="1" applyAlignment="1">
      <alignment horizontal="center" vertical="center" wrapText="1"/>
    </xf>
    <xf numFmtId="2" fontId="18" fillId="2" borderId="1" xfId="8" applyNumberFormat="1" applyFont="1" applyFill="1" applyBorder="1" applyAlignment="1">
      <alignment horizontal="center" vertical="center"/>
    </xf>
    <xf numFmtId="0" fontId="13" fillId="2" borderId="1" xfId="8" applyFont="1" applyFill="1" applyBorder="1" applyAlignment="1">
      <alignment horizontal="justify" vertical="center" wrapText="1"/>
    </xf>
    <xf numFmtId="0" fontId="11" fillId="2" borderId="1" xfId="8"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2" borderId="1" xfId="8" applyFont="1" applyFill="1" applyBorder="1" applyAlignment="1">
      <alignment horizontal="justify" vertical="center" wrapText="1"/>
    </xf>
    <xf numFmtId="0" fontId="13" fillId="2" borderId="1" xfId="8" applyFont="1" applyFill="1" applyBorder="1" applyAlignment="1">
      <alignment horizontal="center" vertical="center" wrapText="1"/>
    </xf>
    <xf numFmtId="0" fontId="11" fillId="2" borderId="1" xfId="8" applyFont="1" applyFill="1" applyBorder="1" applyAlignment="1">
      <alignment horizontal="justify" vertical="center" wrapText="1"/>
    </xf>
    <xf numFmtId="167" fontId="15" fillId="2" borderId="1" xfId="0" applyNumberFormat="1" applyFont="1" applyFill="1" applyBorder="1" applyAlignment="1">
      <alignment horizontal="center" vertical="center" wrapText="1"/>
    </xf>
    <xf numFmtId="167" fontId="19" fillId="2" borderId="1" xfId="0" applyNumberFormat="1" applyFont="1" applyFill="1" applyBorder="1" applyAlignment="1">
      <alignment horizontal="center" vertical="center" wrapText="1"/>
    </xf>
    <xf numFmtId="0" fontId="16" fillId="2" borderId="1" xfId="0" quotePrefix="1" applyFont="1" applyFill="1" applyBorder="1" applyAlignment="1">
      <alignment horizontal="justify" vertical="center" wrapText="1"/>
    </xf>
    <xf numFmtId="165" fontId="15" fillId="2" borderId="1" xfId="1" applyNumberFormat="1" applyFont="1" applyFill="1" applyBorder="1" applyAlignment="1">
      <alignment horizontal="right" vertical="center" wrapText="1"/>
    </xf>
    <xf numFmtId="0" fontId="18" fillId="2" borderId="1" xfId="0" quotePrefix="1" applyFont="1" applyFill="1" applyBorder="1" applyAlignment="1">
      <alignment horizontal="justify" vertical="center" wrapText="1"/>
    </xf>
    <xf numFmtId="2" fontId="16" fillId="2" borderId="1" xfId="0" applyNumberFormat="1" applyFont="1" applyFill="1" applyBorder="1" applyAlignment="1">
      <alignment horizontal="center" vertical="center" wrapText="1"/>
    </xf>
    <xf numFmtId="1" fontId="16" fillId="2" borderId="1" xfId="0" applyNumberFormat="1" applyFont="1" applyFill="1" applyBorder="1" applyAlignment="1">
      <alignment horizontal="center" vertical="center" wrapText="1"/>
    </xf>
    <xf numFmtId="3" fontId="15" fillId="2" borderId="3" xfId="0" applyNumberFormat="1" applyFont="1" applyFill="1" applyBorder="1" applyAlignment="1">
      <alignment horizontal="right" vertical="center" wrapText="1"/>
    </xf>
    <xf numFmtId="2" fontId="15" fillId="2" borderId="1" xfId="0" applyNumberFormat="1" applyFont="1" applyFill="1" applyBorder="1" applyAlignment="1">
      <alignment horizontal="center" vertical="center" wrapText="1"/>
    </xf>
    <xf numFmtId="3" fontId="16" fillId="2" borderId="3" xfId="0" applyNumberFormat="1" applyFont="1" applyFill="1" applyBorder="1" applyAlignment="1">
      <alignment horizontal="right" vertical="center" wrapText="1"/>
    </xf>
    <xf numFmtId="0" fontId="15" fillId="2" borderId="1" xfId="0" quotePrefix="1" applyFont="1" applyFill="1" applyBorder="1" applyAlignment="1">
      <alignment horizontal="justify" vertical="center" wrapText="1"/>
    </xf>
    <xf numFmtId="3" fontId="11" fillId="2" borderId="1" xfId="0" applyNumberFormat="1" applyFont="1" applyFill="1" applyBorder="1" applyAlignment="1">
      <alignment horizontal="right" vertical="center"/>
    </xf>
    <xf numFmtId="3" fontId="11" fillId="2" borderId="1" xfId="0" applyNumberFormat="1" applyFont="1" applyFill="1" applyBorder="1" applyAlignment="1">
      <alignment vertical="center" wrapText="1"/>
    </xf>
    <xf numFmtId="0" fontId="15" fillId="2" borderId="1" xfId="8" applyFont="1" applyFill="1" applyBorder="1" applyAlignment="1">
      <alignment horizontal="center" vertical="center"/>
    </xf>
    <xf numFmtId="0" fontId="16" fillId="2" borderId="1" xfId="8" applyFont="1" applyFill="1" applyBorder="1" applyAlignment="1">
      <alignment horizontal="center" vertical="center"/>
    </xf>
    <xf numFmtId="0" fontId="11" fillId="2" borderId="1" xfId="8" quotePrefix="1" applyFont="1" applyFill="1" applyBorder="1" applyAlignment="1">
      <alignment horizontal="justify" vertical="center" wrapText="1"/>
    </xf>
    <xf numFmtId="1" fontId="15" fillId="2" borderId="1" xfId="8" applyNumberFormat="1" applyFont="1" applyFill="1" applyBorder="1" applyAlignment="1">
      <alignment horizontal="center" vertical="center" wrapText="1"/>
    </xf>
    <xf numFmtId="3" fontId="16" fillId="2" borderId="1" xfId="8" applyNumberFormat="1" applyFont="1" applyFill="1" applyBorder="1" applyAlignment="1">
      <alignment horizontal="center" vertical="center" wrapText="1"/>
    </xf>
    <xf numFmtId="165" fontId="16" fillId="2" borderId="1" xfId="1" applyNumberFormat="1" applyFont="1" applyFill="1" applyBorder="1" applyAlignment="1">
      <alignment horizontal="center" vertical="center" wrapText="1"/>
    </xf>
    <xf numFmtId="0" fontId="11" fillId="2" borderId="1" xfId="0" quotePrefix="1" applyFont="1" applyFill="1" applyBorder="1" applyAlignment="1">
      <alignment horizontal="justify" vertical="center" wrapText="1"/>
    </xf>
    <xf numFmtId="2" fontId="11" fillId="2" borderId="1" xfId="0" applyNumberFormat="1" applyFont="1" applyFill="1" applyBorder="1" applyAlignment="1">
      <alignment horizontal="center" vertical="center" wrapText="1"/>
    </xf>
    <xf numFmtId="0" fontId="12" fillId="2" borderId="1" xfId="0" quotePrefix="1" applyFont="1" applyFill="1" applyBorder="1" applyAlignment="1">
      <alignment horizontal="justify" vertical="center" wrapText="1"/>
    </xf>
    <xf numFmtId="0" fontId="11" fillId="2" borderId="1" xfId="9" applyFont="1" applyFill="1" applyBorder="1" applyAlignment="1">
      <alignment horizontal="center" vertical="center" wrapText="1"/>
    </xf>
    <xf numFmtId="0" fontId="11" fillId="2" borderId="1" xfId="9" applyFont="1" applyFill="1" applyBorder="1" applyAlignment="1">
      <alignment horizontal="center" vertical="center"/>
    </xf>
    <xf numFmtId="3" fontId="11" fillId="2" borderId="1" xfId="9" applyNumberFormat="1" applyFont="1" applyFill="1" applyBorder="1" applyAlignment="1">
      <alignment horizontal="center" vertical="center" wrapText="1"/>
    </xf>
    <xf numFmtId="3" fontId="11" fillId="2" borderId="1" xfId="9" applyNumberFormat="1" applyFont="1" applyFill="1" applyBorder="1" applyAlignment="1">
      <alignment horizontal="center" vertical="center"/>
    </xf>
    <xf numFmtId="0" fontId="23" fillId="2" borderId="1" xfId="0" quotePrefix="1" applyFont="1" applyFill="1" applyBorder="1" applyAlignment="1">
      <alignment horizontal="justify" vertical="center" wrapText="1"/>
    </xf>
    <xf numFmtId="0" fontId="13" fillId="2" borderId="1" xfId="0" quotePrefix="1" applyFont="1" applyFill="1" applyBorder="1" applyAlignment="1">
      <alignment horizontal="justify" vertical="center" wrapText="1"/>
    </xf>
    <xf numFmtId="3" fontId="16" fillId="2" borderId="1" xfId="0" applyNumberFormat="1" applyFont="1" applyFill="1" applyBorder="1" applyAlignment="1">
      <alignment horizontal="right" vertical="center" wrapText="1"/>
    </xf>
    <xf numFmtId="3" fontId="16" fillId="2" borderId="1" xfId="0" applyNumberFormat="1" applyFont="1" applyFill="1" applyBorder="1" applyAlignment="1">
      <alignment vertical="center" wrapText="1"/>
    </xf>
    <xf numFmtId="0" fontId="18" fillId="2" borderId="1" xfId="0" applyFont="1" applyFill="1" applyBorder="1" applyAlignment="1">
      <alignment horizontal="center" vertical="center" wrapText="1"/>
    </xf>
    <xf numFmtId="3" fontId="18" fillId="2" borderId="1" xfId="0" applyNumberFormat="1" applyFont="1" applyFill="1" applyBorder="1" applyAlignment="1">
      <alignment vertical="center" wrapText="1"/>
    </xf>
    <xf numFmtId="3" fontId="18" fillId="2" borderId="1" xfId="0" applyNumberFormat="1" applyFont="1" applyFill="1" applyBorder="1" applyAlignment="1">
      <alignment horizontal="right" vertical="center" wrapText="1"/>
    </xf>
    <xf numFmtId="3" fontId="15" fillId="2" borderId="1" xfId="0" applyNumberFormat="1" applyFont="1" applyFill="1" applyBorder="1" applyAlignment="1">
      <alignment horizontal="right" vertical="center" wrapText="1"/>
    </xf>
    <xf numFmtId="0" fontId="18" fillId="2" borderId="1" xfId="0" applyFont="1" applyFill="1" applyBorder="1" applyAlignment="1">
      <alignment vertical="center" wrapText="1"/>
    </xf>
    <xf numFmtId="0" fontId="16" fillId="2" borderId="1" xfId="0" applyFont="1" applyFill="1" applyBorder="1" applyAlignment="1">
      <alignment vertical="center" wrapText="1"/>
    </xf>
    <xf numFmtId="0" fontId="15" fillId="2" borderId="1" xfId="0" applyFont="1" applyFill="1" applyBorder="1" applyAlignment="1">
      <alignment vertical="center" wrapText="1"/>
    </xf>
    <xf numFmtId="0" fontId="15" fillId="2" borderId="1" xfId="3" applyFont="1" applyFill="1" applyBorder="1" applyAlignment="1">
      <alignment vertical="center" wrapText="1"/>
    </xf>
    <xf numFmtId="3" fontId="15" fillId="2" borderId="1" xfId="0" applyNumberFormat="1" applyFont="1" applyFill="1" applyBorder="1" applyAlignment="1">
      <alignment horizontal="center" vertical="center"/>
    </xf>
    <xf numFmtId="3" fontId="15" fillId="2" borderId="1" xfId="3" applyNumberFormat="1" applyFont="1" applyFill="1" applyBorder="1" applyAlignment="1">
      <alignment horizontal="center" vertical="center"/>
    </xf>
    <xf numFmtId="2" fontId="24" fillId="2" borderId="1" xfId="0" applyNumberFormat="1" applyFont="1" applyFill="1" applyBorder="1" applyAlignment="1">
      <alignment horizontal="right" vertical="center" wrapText="1"/>
    </xf>
    <xf numFmtId="4" fontId="19" fillId="2" borderId="1" xfId="0" applyNumberFormat="1" applyFont="1" applyFill="1" applyBorder="1" applyAlignment="1">
      <alignment horizontal="right" vertical="center" wrapText="1"/>
    </xf>
    <xf numFmtId="0" fontId="12" fillId="2" borderId="1" xfId="9" applyFont="1" applyFill="1" applyBorder="1" applyAlignment="1">
      <alignment horizontal="center" vertical="center" wrapText="1"/>
    </xf>
    <xf numFmtId="0" fontId="12" fillId="2" borderId="1" xfId="9" applyFont="1" applyFill="1" applyBorder="1" applyAlignment="1">
      <alignment horizontal="center" vertical="center"/>
    </xf>
    <xf numFmtId="0" fontId="22" fillId="2" borderId="1" xfId="0" quotePrefix="1" applyFont="1" applyFill="1" applyBorder="1" applyAlignment="1">
      <alignment horizontal="justify" vertical="center" wrapText="1"/>
    </xf>
    <xf numFmtId="2" fontId="11" fillId="2" borderId="1" xfId="9" applyNumberFormat="1" applyFont="1" applyFill="1" applyBorder="1" applyAlignment="1">
      <alignment horizontal="center" vertical="center"/>
    </xf>
    <xf numFmtId="3" fontId="18" fillId="2" borderId="1" xfId="0" applyNumberFormat="1" applyFont="1" applyFill="1" applyBorder="1" applyAlignment="1">
      <alignment horizontal="center" vertical="center" wrapText="1"/>
    </xf>
    <xf numFmtId="0" fontId="14" fillId="0" borderId="0" xfId="0" applyFont="1" applyAlignment="1">
      <alignment vertical="top" wrapText="1"/>
    </xf>
    <xf numFmtId="0" fontId="25" fillId="0" borderId="0" xfId="0" applyFont="1" applyAlignment="1">
      <alignment vertical="top" wrapText="1"/>
    </xf>
    <xf numFmtId="0" fontId="20" fillId="0" borderId="0" xfId="0" applyFont="1" applyAlignment="1">
      <alignment vertical="top" wrapText="1"/>
    </xf>
    <xf numFmtId="0" fontId="14" fillId="2" borderId="0" xfId="0" applyFont="1" applyFill="1" applyAlignment="1">
      <alignment vertical="top" wrapText="1"/>
    </xf>
    <xf numFmtId="0" fontId="25" fillId="2" borderId="0" xfId="0" applyFont="1" applyFill="1" applyAlignment="1">
      <alignment vertical="top" wrapText="1"/>
    </xf>
    <xf numFmtId="0" fontId="14" fillId="2" borderId="0" xfId="0" applyFont="1" applyFill="1" applyAlignment="1">
      <alignment vertical="center" wrapText="1"/>
    </xf>
    <xf numFmtId="0" fontId="14" fillId="2" borderId="0" xfId="0" applyFont="1" applyFill="1"/>
    <xf numFmtId="0" fontId="13" fillId="0" borderId="0" xfId="0" applyFont="1" applyAlignment="1">
      <alignment horizontal="justify" vertical="center"/>
    </xf>
    <xf numFmtId="0" fontId="15" fillId="2" borderId="1" xfId="0" applyFont="1" applyFill="1" applyBorder="1" applyAlignment="1">
      <alignment horizontal="center" vertical="center" wrapText="1"/>
    </xf>
    <xf numFmtId="3" fontId="14" fillId="2" borderId="0" xfId="0" applyNumberFormat="1" applyFont="1" applyFill="1" applyAlignment="1">
      <alignment vertical="top" wrapText="1"/>
    </xf>
    <xf numFmtId="3" fontId="14" fillId="2" borderId="0" xfId="0" applyNumberFormat="1" applyFont="1" applyFill="1" applyAlignment="1">
      <alignment vertical="center" wrapText="1"/>
    </xf>
    <xf numFmtId="4" fontId="16" fillId="2" borderId="1" xfId="0" applyNumberFormat="1" applyFont="1" applyFill="1" applyBorder="1" applyAlignment="1">
      <alignment horizontal="center" vertical="center" wrapText="1"/>
    </xf>
    <xf numFmtId="4" fontId="15" fillId="2" borderId="1" xfId="0" applyNumberFormat="1" applyFont="1" applyFill="1" applyBorder="1" applyAlignment="1">
      <alignment horizontal="center" vertical="center" wrapText="1"/>
    </xf>
    <xf numFmtId="0" fontId="14" fillId="0" borderId="0" xfId="0" applyFont="1" applyAlignment="1">
      <alignment horizontal="left" vertical="center"/>
    </xf>
    <xf numFmtId="2" fontId="16" fillId="2" borderId="5" xfId="0" applyNumberFormat="1" applyFont="1" applyFill="1" applyBorder="1" applyAlignment="1">
      <alignment horizontal="center" vertical="center"/>
    </xf>
    <xf numFmtId="2" fontId="16" fillId="2" borderId="6" xfId="0" applyNumberFormat="1" applyFont="1" applyFill="1" applyBorder="1" applyAlignment="1">
      <alignment horizontal="center" vertical="center"/>
    </xf>
    <xf numFmtId="2" fontId="16" fillId="2" borderId="7" xfId="0" applyNumberFormat="1" applyFont="1" applyFill="1" applyBorder="1" applyAlignment="1">
      <alignment horizontal="center" vertical="center"/>
    </xf>
    <xf numFmtId="2" fontId="16" fillId="2" borderId="8" xfId="0" applyNumberFormat="1" applyFont="1" applyFill="1" applyBorder="1" applyAlignment="1">
      <alignment horizontal="center" vertical="center"/>
    </xf>
    <xf numFmtId="2" fontId="16" fillId="2" borderId="0" xfId="0" applyNumberFormat="1" applyFont="1" applyFill="1" applyAlignment="1">
      <alignment horizontal="center" vertical="center"/>
    </xf>
    <xf numFmtId="2" fontId="16" fillId="2" borderId="9" xfId="0" applyNumberFormat="1" applyFont="1" applyFill="1" applyBorder="1" applyAlignment="1">
      <alignment horizontal="center" vertical="center"/>
    </xf>
    <xf numFmtId="2" fontId="16" fillId="2" borderId="10" xfId="0" applyNumberFormat="1" applyFont="1" applyFill="1" applyBorder="1" applyAlignment="1">
      <alignment horizontal="center" vertical="center"/>
    </xf>
    <xf numFmtId="2" fontId="16" fillId="2" borderId="11" xfId="0" applyNumberFormat="1" applyFont="1" applyFill="1" applyBorder="1" applyAlignment="1">
      <alignment horizontal="center" vertical="center"/>
    </xf>
    <xf numFmtId="2" fontId="16" fillId="2" borderId="12" xfId="0" applyNumberFormat="1" applyFont="1" applyFill="1" applyBorder="1" applyAlignment="1">
      <alignment horizontal="center" vertical="center"/>
    </xf>
    <xf numFmtId="0" fontId="15" fillId="2" borderId="1" xfId="0" applyFont="1" applyFill="1" applyBorder="1" applyAlignment="1">
      <alignment horizontal="center" vertical="center" wrapText="1"/>
    </xf>
    <xf numFmtId="0" fontId="16" fillId="2" borderId="5" xfId="0" applyFont="1" applyFill="1" applyBorder="1" applyAlignment="1">
      <alignment horizontal="justify" vertical="center"/>
    </xf>
    <xf numFmtId="0" fontId="16" fillId="2" borderId="6" xfId="0" applyFont="1" applyFill="1" applyBorder="1" applyAlignment="1">
      <alignment horizontal="justify" vertical="center"/>
    </xf>
    <xf numFmtId="0" fontId="16" fillId="2" borderId="7" xfId="0" applyFont="1" applyFill="1" applyBorder="1" applyAlignment="1">
      <alignment horizontal="justify" vertical="center"/>
    </xf>
    <xf numFmtId="0" fontId="16" fillId="2" borderId="10" xfId="0" applyFont="1" applyFill="1" applyBorder="1" applyAlignment="1">
      <alignment horizontal="justify" vertical="center"/>
    </xf>
    <xf numFmtId="0" fontId="16" fillId="2" borderId="11" xfId="0" applyFont="1" applyFill="1" applyBorder="1" applyAlignment="1">
      <alignment horizontal="justify" vertical="center"/>
    </xf>
    <xf numFmtId="0" fontId="16" fillId="2" borderId="12" xfId="0" applyFont="1" applyFill="1" applyBorder="1" applyAlignment="1">
      <alignment horizontal="justify" vertical="center"/>
    </xf>
    <xf numFmtId="0" fontId="11" fillId="2" borderId="0" xfId="0" applyFont="1" applyFill="1" applyAlignment="1">
      <alignment horizontal="center" wrapText="1"/>
    </xf>
    <xf numFmtId="0" fontId="15" fillId="0" borderId="4" xfId="10" applyFont="1" applyBorder="1" applyAlignment="1">
      <alignment horizontal="center" vertical="center" wrapText="1"/>
    </xf>
    <xf numFmtId="0" fontId="15" fillId="0" borderId="2" xfId="10" applyFont="1" applyBorder="1" applyAlignment="1">
      <alignment horizontal="center" vertical="center" wrapText="1"/>
    </xf>
    <xf numFmtId="0" fontId="15" fillId="0" borderId="1"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1" xfId="10" applyFont="1" applyBorder="1" applyAlignment="1">
      <alignment horizontal="center" vertical="center" wrapText="1"/>
    </xf>
    <xf numFmtId="0" fontId="18" fillId="3" borderId="1" xfId="3" applyFont="1" applyFill="1" applyBorder="1" applyAlignment="1">
      <alignment horizontal="center" vertical="center"/>
    </xf>
    <xf numFmtId="0" fontId="16" fillId="3" borderId="1" xfId="3" applyFont="1" applyFill="1" applyBorder="1" applyAlignment="1">
      <alignment horizontal="center" vertical="center"/>
    </xf>
    <xf numFmtId="0" fontId="15" fillId="3" borderId="1" xfId="3" applyFont="1" applyFill="1" applyBorder="1" applyAlignment="1">
      <alignment horizontal="center" vertical="center"/>
    </xf>
  </cellXfs>
  <cellStyles count="12">
    <cellStyle name="Comma" xfId="1" builtinId="3"/>
    <cellStyle name="Comma 4" xfId="2"/>
    <cellStyle name="Normal" xfId="0" builtinId="0"/>
    <cellStyle name="Normal 2" xfId="3"/>
    <cellStyle name="Normal 2 2" xfId="4"/>
    <cellStyle name="Normal 3" xfId="5"/>
    <cellStyle name="Normal 3 2" xfId="6"/>
    <cellStyle name="Normal 4" xfId="7"/>
    <cellStyle name="Normal 5" xfId="8"/>
    <cellStyle name="Normal 6" xfId="9"/>
    <cellStyle name="Normal 7" xfId="10"/>
    <cellStyle name="Normal 7 2"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403"/>
  <sheetViews>
    <sheetView tabSelected="1" showWhiteSpace="0" zoomScale="70" zoomScaleNormal="70" zoomScalePageLayoutView="80" workbookViewId="0">
      <pane ySplit="4" topLeftCell="A316" activePane="bottomLeft" state="frozen"/>
      <selection pane="bottomLeft" activeCell="D322" sqref="D322:E324"/>
    </sheetView>
  </sheetViews>
  <sheetFormatPr defaultColWidth="9.140625" defaultRowHeight="18.75" x14ac:dyDescent="0.25"/>
  <cols>
    <col min="1" max="1" width="5.5703125" style="2" customWidth="1"/>
    <col min="2" max="2" width="41.5703125" style="3" customWidth="1"/>
    <col min="3" max="3" width="13.7109375" style="4" customWidth="1"/>
    <col min="4" max="4" width="14.28515625" style="5" customWidth="1"/>
    <col min="5" max="12" width="14.28515625" style="1" customWidth="1"/>
    <col min="13" max="13" width="19.140625" style="6" hidden="1" customWidth="1"/>
    <col min="14" max="15" width="13" style="1" bestFit="1" customWidth="1"/>
    <col min="16" max="16" width="15.7109375" style="1" customWidth="1"/>
    <col min="17" max="17" width="13.42578125" style="1" bestFit="1" customWidth="1"/>
    <col min="18" max="16384" width="9.140625" style="1"/>
  </cols>
  <sheetData>
    <row r="1" spans="1:13" ht="66.75" customHeight="1" x14ac:dyDescent="0.3">
      <c r="A1" s="212" t="s">
        <v>501</v>
      </c>
      <c r="B1" s="212"/>
      <c r="C1" s="212"/>
      <c r="D1" s="212"/>
      <c r="E1" s="212"/>
      <c r="F1" s="212"/>
      <c r="G1" s="212"/>
      <c r="H1" s="212"/>
      <c r="I1" s="212"/>
      <c r="J1" s="212"/>
      <c r="K1" s="212"/>
      <c r="L1" s="212"/>
      <c r="M1" s="212"/>
    </row>
    <row r="3" spans="1:13" ht="30.75" customHeight="1" x14ac:dyDescent="0.25">
      <c r="A3" s="205" t="s">
        <v>0</v>
      </c>
      <c r="B3" s="205" t="s">
        <v>150</v>
      </c>
      <c r="C3" s="215" t="s">
        <v>1</v>
      </c>
      <c r="D3" s="216" t="s">
        <v>409</v>
      </c>
      <c r="E3" s="216" t="s">
        <v>399</v>
      </c>
      <c r="F3" s="213" t="s">
        <v>408</v>
      </c>
      <c r="G3" s="218" t="s">
        <v>397</v>
      </c>
      <c r="H3" s="218"/>
      <c r="I3" s="218"/>
      <c r="J3" s="218"/>
      <c r="K3" s="218"/>
      <c r="L3" s="218"/>
      <c r="M3" s="213" t="s">
        <v>410</v>
      </c>
    </row>
    <row r="4" spans="1:13" ht="57" customHeight="1" x14ac:dyDescent="0.25">
      <c r="A4" s="205"/>
      <c r="B4" s="205"/>
      <c r="C4" s="215"/>
      <c r="D4" s="217"/>
      <c r="E4" s="217"/>
      <c r="F4" s="214"/>
      <c r="G4" s="86" t="s">
        <v>398</v>
      </c>
      <c r="H4" s="86" t="s">
        <v>400</v>
      </c>
      <c r="I4" s="86" t="s">
        <v>401</v>
      </c>
      <c r="J4" s="86" t="s">
        <v>402</v>
      </c>
      <c r="K4" s="86" t="s">
        <v>403</v>
      </c>
      <c r="L4" s="86" t="s">
        <v>404</v>
      </c>
      <c r="M4" s="214"/>
    </row>
    <row r="5" spans="1:13" ht="30" customHeight="1" x14ac:dyDescent="0.25">
      <c r="A5" s="11"/>
      <c r="B5" s="11" t="s">
        <v>2</v>
      </c>
      <c r="C5" s="11" t="s">
        <v>3</v>
      </c>
      <c r="D5" s="87">
        <v>1</v>
      </c>
      <c r="E5" s="88">
        <v>2</v>
      </c>
      <c r="F5" s="88">
        <v>3</v>
      </c>
      <c r="G5" s="88">
        <v>4</v>
      </c>
      <c r="H5" s="88">
        <v>5</v>
      </c>
      <c r="I5" s="88">
        <v>6</v>
      </c>
      <c r="J5" s="88">
        <v>7</v>
      </c>
      <c r="K5" s="88">
        <v>8</v>
      </c>
      <c r="L5" s="88">
        <v>9</v>
      </c>
      <c r="M5" s="89">
        <v>10</v>
      </c>
    </row>
    <row r="6" spans="1:13" s="182" customFormat="1" ht="39.75" customHeight="1" x14ac:dyDescent="0.25">
      <c r="A6" s="11" t="s">
        <v>4</v>
      </c>
      <c r="B6" s="90" t="s">
        <v>261</v>
      </c>
      <c r="C6" s="11"/>
      <c r="D6" s="11"/>
      <c r="E6" s="7"/>
      <c r="F6" s="7"/>
      <c r="G6" s="7"/>
      <c r="H6" s="7"/>
      <c r="I6" s="7"/>
      <c r="J6" s="7"/>
      <c r="K6" s="7"/>
      <c r="L6" s="7"/>
      <c r="M6" s="91" t="s">
        <v>379</v>
      </c>
    </row>
    <row r="7" spans="1:13" s="182" customFormat="1" ht="30" customHeight="1" x14ac:dyDescent="0.25">
      <c r="A7" s="92">
        <v>1</v>
      </c>
      <c r="B7" s="93" t="s">
        <v>544</v>
      </c>
      <c r="C7" s="94" t="s">
        <v>6</v>
      </c>
      <c r="D7" s="95">
        <v>85422.591130000001</v>
      </c>
      <c r="E7" s="96">
        <v>134426.149</v>
      </c>
      <c r="F7" s="97">
        <f>E7</f>
        <v>134426.149</v>
      </c>
      <c r="G7" s="97">
        <v>151651.66329716501</v>
      </c>
      <c r="H7" s="97">
        <v>170358.07435672401</v>
      </c>
      <c r="I7" s="97">
        <v>192984.789915737</v>
      </c>
      <c r="J7" s="97">
        <v>219267.06008614699</v>
      </c>
      <c r="K7" s="97">
        <v>249127.99985621299</v>
      </c>
      <c r="L7" s="97">
        <f>K7</f>
        <v>249127.99985621299</v>
      </c>
      <c r="M7" s="91"/>
    </row>
    <row r="8" spans="1:13" s="182" customFormat="1" ht="30" customHeight="1" x14ac:dyDescent="0.25">
      <c r="A8" s="98"/>
      <c r="B8" s="99" t="s">
        <v>153</v>
      </c>
      <c r="C8" s="100" t="s">
        <v>6</v>
      </c>
      <c r="D8" s="101">
        <v>31533.66144</v>
      </c>
      <c r="E8" s="102">
        <v>45968.911</v>
      </c>
      <c r="F8" s="103">
        <f t="shared" ref="F8:F13" si="0">E8</f>
        <v>45968.911</v>
      </c>
      <c r="G8" s="103">
        <v>49913.715003567399</v>
      </c>
      <c r="H8" s="103">
        <v>53592.173688921801</v>
      </c>
      <c r="I8" s="103">
        <v>57738.198010148299</v>
      </c>
      <c r="J8" s="103">
        <v>62134.366379353902</v>
      </c>
      <c r="K8" s="103">
        <v>66795.392337868601</v>
      </c>
      <c r="L8" s="103">
        <f t="shared" ref="L8:L13" si="1">K8</f>
        <v>66795.392337868601</v>
      </c>
      <c r="M8" s="91"/>
    </row>
    <row r="9" spans="1:13" s="182" customFormat="1" ht="30" customHeight="1" x14ac:dyDescent="0.25">
      <c r="A9" s="98"/>
      <c r="B9" s="99" t="s">
        <v>154</v>
      </c>
      <c r="C9" s="100" t="s">
        <v>6</v>
      </c>
      <c r="D9" s="101">
        <v>16049.712890000001</v>
      </c>
      <c r="E9" s="102">
        <v>27085.902440000002</v>
      </c>
      <c r="F9" s="103">
        <f t="shared" si="0"/>
        <v>27085.902440000002</v>
      </c>
      <c r="G9" s="103">
        <v>31444.593646792098</v>
      </c>
      <c r="H9" s="103">
        <v>36571.037336911497</v>
      </c>
      <c r="I9" s="103">
        <v>42901.349097823397</v>
      </c>
      <c r="J9" s="103">
        <v>50368.7910492999</v>
      </c>
      <c r="K9" s="103">
        <v>58984.863335309499</v>
      </c>
      <c r="L9" s="103">
        <f t="shared" si="1"/>
        <v>58984.863335309499</v>
      </c>
      <c r="M9" s="91"/>
    </row>
    <row r="10" spans="1:13" s="183" customFormat="1" ht="30" customHeight="1" x14ac:dyDescent="0.25">
      <c r="A10" s="104"/>
      <c r="B10" s="105" t="s">
        <v>545</v>
      </c>
      <c r="C10" s="106" t="s">
        <v>6</v>
      </c>
      <c r="D10" s="107">
        <v>13070.08568</v>
      </c>
      <c r="E10" s="108">
        <v>21892.09331</v>
      </c>
      <c r="F10" s="109">
        <f t="shared" si="0"/>
        <v>21892.09331</v>
      </c>
      <c r="G10" s="109">
        <v>25377.061193754002</v>
      </c>
      <c r="H10" s="109">
        <v>29480.687773496698</v>
      </c>
      <c r="I10" s="109">
        <v>34484.114104629101</v>
      </c>
      <c r="J10" s="109">
        <v>40376.820904986598</v>
      </c>
      <c r="K10" s="109">
        <v>47244.930904749403</v>
      </c>
      <c r="L10" s="103">
        <f t="shared" si="1"/>
        <v>47244.930904749403</v>
      </c>
      <c r="M10" s="110"/>
    </row>
    <row r="11" spans="1:13" s="183" customFormat="1" ht="30" customHeight="1" x14ac:dyDescent="0.25">
      <c r="A11" s="104"/>
      <c r="B11" s="105" t="s">
        <v>546</v>
      </c>
      <c r="C11" s="106" t="s">
        <v>6</v>
      </c>
      <c r="D11" s="107">
        <v>2979.6272100000001</v>
      </c>
      <c r="E11" s="108">
        <v>5193.8091320000003</v>
      </c>
      <c r="F11" s="109">
        <f t="shared" si="0"/>
        <v>5193.8091320000003</v>
      </c>
      <c r="G11" s="109">
        <v>6067.5324530380904</v>
      </c>
      <c r="H11" s="109">
        <v>7090.3495634147903</v>
      </c>
      <c r="I11" s="109">
        <v>8417.2349931942699</v>
      </c>
      <c r="J11" s="109">
        <v>9991.9701443132908</v>
      </c>
      <c r="K11" s="109">
        <v>11739.9324305601</v>
      </c>
      <c r="L11" s="103">
        <f t="shared" si="1"/>
        <v>11739.9324305601</v>
      </c>
      <c r="M11" s="110"/>
    </row>
    <row r="12" spans="1:13" s="182" customFormat="1" ht="30" customHeight="1" x14ac:dyDescent="0.25">
      <c r="A12" s="98"/>
      <c r="B12" s="99" t="s">
        <v>155</v>
      </c>
      <c r="C12" s="100" t="s">
        <v>6</v>
      </c>
      <c r="D12" s="101">
        <v>37839.216800000002</v>
      </c>
      <c r="E12" s="102">
        <v>61371.335446999998</v>
      </c>
      <c r="F12" s="103">
        <f t="shared" si="0"/>
        <v>61371.335446999998</v>
      </c>
      <c r="G12" s="103">
        <v>70293.354646805499</v>
      </c>
      <c r="H12" s="103">
        <v>80194.863330890294</v>
      </c>
      <c r="I12" s="103">
        <v>92345.242807764895</v>
      </c>
      <c r="J12" s="103">
        <v>106763.902657493</v>
      </c>
      <c r="K12" s="103">
        <v>123347.744183035</v>
      </c>
      <c r="L12" s="103">
        <f t="shared" si="1"/>
        <v>123347.744183035</v>
      </c>
      <c r="M12" s="91"/>
    </row>
    <row r="13" spans="1:13" s="183" customFormat="1" ht="30" customHeight="1" x14ac:dyDescent="0.25">
      <c r="A13" s="104"/>
      <c r="B13" s="111" t="s">
        <v>79</v>
      </c>
      <c r="C13" s="106" t="s">
        <v>6</v>
      </c>
      <c r="D13" s="107">
        <v>5674.5134099999996</v>
      </c>
      <c r="E13" s="108">
        <v>53140.478106000002</v>
      </c>
      <c r="F13" s="109">
        <f t="shared" si="0"/>
        <v>53140.478106000002</v>
      </c>
      <c r="G13" s="109">
        <v>9104.8827596210194</v>
      </c>
      <c r="H13" s="109">
        <v>10119.161066549101</v>
      </c>
      <c r="I13" s="109">
        <v>11312.592039134899</v>
      </c>
      <c r="J13" s="109">
        <v>12668.794164618999</v>
      </c>
      <c r="K13" s="109">
        <v>14187.5664159853</v>
      </c>
      <c r="L13" s="103">
        <f t="shared" si="1"/>
        <v>14187.5664159853</v>
      </c>
      <c r="M13" s="110"/>
    </row>
    <row r="14" spans="1:13" s="184" customFormat="1" ht="30" customHeight="1" x14ac:dyDescent="0.25">
      <c r="A14" s="112">
        <v>2</v>
      </c>
      <c r="B14" s="93" t="s">
        <v>547</v>
      </c>
      <c r="C14" s="94"/>
      <c r="D14" s="94">
        <f t="shared" ref="D14:L14" si="2">D15+D16+D19</f>
        <v>100</v>
      </c>
      <c r="E14" s="113">
        <v>100</v>
      </c>
      <c r="F14" s="114">
        <v>100</v>
      </c>
      <c r="G14" s="114">
        <f t="shared" si="2"/>
        <v>99.999999999999986</v>
      </c>
      <c r="H14" s="114">
        <f t="shared" si="2"/>
        <v>99.999999999999758</v>
      </c>
      <c r="I14" s="114">
        <f t="shared" si="2"/>
        <v>99.999999999999787</v>
      </c>
      <c r="J14" s="114">
        <f t="shared" si="2"/>
        <v>99.999999999999915</v>
      </c>
      <c r="K14" s="114">
        <f t="shared" si="2"/>
        <v>100.00000000000004</v>
      </c>
      <c r="L14" s="114">
        <f t="shared" si="2"/>
        <v>100.00000000000004</v>
      </c>
      <c r="M14" s="91"/>
    </row>
    <row r="15" spans="1:13" s="182" customFormat="1" ht="30" customHeight="1" x14ac:dyDescent="0.25">
      <c r="A15" s="98"/>
      <c r="B15" s="99" t="s">
        <v>156</v>
      </c>
      <c r="C15" s="100" t="s">
        <v>68</v>
      </c>
      <c r="D15" s="115">
        <v>36.914896894207573</v>
      </c>
      <c r="E15" s="116">
        <f>E8/E$7*100</f>
        <v>34.196405492505775</v>
      </c>
      <c r="F15" s="116">
        <f t="shared" ref="F15:F20" si="3">E15</f>
        <v>34.196405492505775</v>
      </c>
      <c r="G15" s="116">
        <f>G8/G$7*100</f>
        <v>32.913397663011644</v>
      </c>
      <c r="H15" s="116">
        <f>H8/H$7*100</f>
        <v>31.458546295082918</v>
      </c>
      <c r="I15" s="116">
        <f>I8/I$7*100</f>
        <v>29.91852261277096</v>
      </c>
      <c r="J15" s="116">
        <f>J8/J$7*100</f>
        <v>28.337300803386594</v>
      </c>
      <c r="K15" s="116">
        <f>K8/K$7*100</f>
        <v>26.811676076723735</v>
      </c>
      <c r="L15" s="116">
        <f t="shared" ref="L15:L20" si="4">K15</f>
        <v>26.811676076723735</v>
      </c>
      <c r="M15" s="91"/>
    </row>
    <row r="16" spans="1:13" s="182" customFormat="1" ht="30" customHeight="1" x14ac:dyDescent="0.25">
      <c r="A16" s="98"/>
      <c r="B16" s="99" t="s">
        <v>154</v>
      </c>
      <c r="C16" s="100" t="s">
        <v>68</v>
      </c>
      <c r="D16" s="115">
        <v>18.788604604108549</v>
      </c>
      <c r="E16" s="116">
        <f t="shared" ref="E16:E18" si="5">E9/E$7*100</f>
        <v>20.149280955746192</v>
      </c>
      <c r="F16" s="116">
        <f t="shared" si="3"/>
        <v>20.149280955746192</v>
      </c>
      <c r="G16" s="116">
        <f t="shared" ref="G16:K20" si="6">G9/G$7*100</f>
        <v>20.734750258014429</v>
      </c>
      <c r="H16" s="116">
        <f t="shared" si="6"/>
        <v>21.467158204860304</v>
      </c>
      <c r="I16" s="116">
        <f t="shared" si="6"/>
        <v>22.230430240930087</v>
      </c>
      <c r="J16" s="116">
        <f t="shared" si="6"/>
        <v>22.971435394587175</v>
      </c>
      <c r="K16" s="116">
        <f t="shared" si="6"/>
        <v>23.676529081176454</v>
      </c>
      <c r="L16" s="116">
        <f t="shared" si="4"/>
        <v>23.676529081176454</v>
      </c>
      <c r="M16" s="91"/>
    </row>
    <row r="17" spans="1:13" s="183" customFormat="1" ht="30" customHeight="1" x14ac:dyDescent="0.25">
      <c r="A17" s="104"/>
      <c r="B17" s="111" t="s">
        <v>262</v>
      </c>
      <c r="C17" s="106" t="s">
        <v>68</v>
      </c>
      <c r="D17" s="117">
        <v>15.300502486642376</v>
      </c>
      <c r="E17" s="116">
        <f t="shared" si="5"/>
        <v>16.285591362138923</v>
      </c>
      <c r="F17" s="118">
        <f t="shared" si="3"/>
        <v>16.285591362138923</v>
      </c>
      <c r="G17" s="116">
        <f t="shared" si="6"/>
        <v>16.733783620972922</v>
      </c>
      <c r="H17" s="116">
        <f t="shared" si="6"/>
        <v>17.305130904312254</v>
      </c>
      <c r="I17" s="116">
        <f t="shared" si="6"/>
        <v>17.868824853858126</v>
      </c>
      <c r="J17" s="116">
        <f t="shared" si="6"/>
        <v>18.414448977937273</v>
      </c>
      <c r="K17" s="116">
        <f t="shared" si="6"/>
        <v>18.964119220648559</v>
      </c>
      <c r="L17" s="118">
        <f t="shared" si="4"/>
        <v>18.964119220648559</v>
      </c>
      <c r="M17" s="110"/>
    </row>
    <row r="18" spans="1:13" s="183" customFormat="1" ht="30" customHeight="1" x14ac:dyDescent="0.25">
      <c r="A18" s="104"/>
      <c r="B18" s="111" t="s">
        <v>263</v>
      </c>
      <c r="C18" s="106" t="s">
        <v>68</v>
      </c>
      <c r="D18" s="117">
        <v>3.4881021174661728</v>
      </c>
      <c r="E18" s="116">
        <f t="shared" si="5"/>
        <v>3.8636895950950731</v>
      </c>
      <c r="F18" s="118">
        <f t="shared" si="3"/>
        <v>3.8636895950950731</v>
      </c>
      <c r="G18" s="116">
        <f t="shared" si="6"/>
        <v>4.0009666370415058</v>
      </c>
      <c r="H18" s="116">
        <f t="shared" si="6"/>
        <v>4.1620273005480444</v>
      </c>
      <c r="I18" s="116">
        <f t="shared" si="6"/>
        <v>4.3616053870719496</v>
      </c>
      <c r="J18" s="116">
        <f t="shared" si="6"/>
        <v>4.5569864166498988</v>
      </c>
      <c r="K18" s="116">
        <f t="shared" si="6"/>
        <v>4.7124098605278952</v>
      </c>
      <c r="L18" s="118">
        <f t="shared" si="4"/>
        <v>4.7124098605278952</v>
      </c>
      <c r="M18" s="110"/>
    </row>
    <row r="19" spans="1:13" s="182" customFormat="1" ht="30" customHeight="1" x14ac:dyDescent="0.25">
      <c r="A19" s="98"/>
      <c r="B19" s="99" t="s">
        <v>155</v>
      </c>
      <c r="C19" s="100" t="s">
        <v>68</v>
      </c>
      <c r="D19" s="115">
        <v>44.296498501683885</v>
      </c>
      <c r="E19" s="116">
        <f>E14-E15-E16</f>
        <v>45.654313551748032</v>
      </c>
      <c r="F19" s="116">
        <f t="shared" si="3"/>
        <v>45.654313551748032</v>
      </c>
      <c r="G19" s="116">
        <f t="shared" si="6"/>
        <v>46.351852078973913</v>
      </c>
      <c r="H19" s="116">
        <f t="shared" si="6"/>
        <v>47.074295500056536</v>
      </c>
      <c r="I19" s="116">
        <f t="shared" si="6"/>
        <v>47.85104714629874</v>
      </c>
      <c r="J19" s="116">
        <f t="shared" si="6"/>
        <v>48.69126380202615</v>
      </c>
      <c r="K19" s="116">
        <f t="shared" si="6"/>
        <v>49.511794842099853</v>
      </c>
      <c r="L19" s="116">
        <f t="shared" si="4"/>
        <v>49.511794842099853</v>
      </c>
      <c r="M19" s="91"/>
    </row>
    <row r="20" spans="1:13" s="183" customFormat="1" ht="30" customHeight="1" x14ac:dyDescent="0.25">
      <c r="A20" s="104"/>
      <c r="B20" s="111" t="s">
        <v>79</v>
      </c>
      <c r="C20" s="106" t="s">
        <v>68</v>
      </c>
      <c r="D20" s="117">
        <v>6.6428720259307834</v>
      </c>
      <c r="E20" s="116">
        <f>E13/E$7*100</f>
        <v>39.531354949400502</v>
      </c>
      <c r="F20" s="118">
        <f t="shared" si="3"/>
        <v>39.531354949400502</v>
      </c>
      <c r="G20" s="116">
        <f t="shared" si="6"/>
        <v>6.0038133190664631</v>
      </c>
      <c r="H20" s="116">
        <f t="shared" si="6"/>
        <v>5.939936281129782</v>
      </c>
      <c r="I20" s="116">
        <f t="shared" si="6"/>
        <v>5.8619086219563314</v>
      </c>
      <c r="J20" s="116">
        <f t="shared" si="6"/>
        <v>5.7777917757649533</v>
      </c>
      <c r="K20" s="116">
        <f t="shared" si="6"/>
        <v>5.6948903472005608</v>
      </c>
      <c r="L20" s="118">
        <f t="shared" si="4"/>
        <v>5.6948903472005608</v>
      </c>
      <c r="M20" s="110"/>
    </row>
    <row r="21" spans="1:13" s="185" customFormat="1" ht="30" customHeight="1" x14ac:dyDescent="0.25">
      <c r="A21" s="11">
        <v>3</v>
      </c>
      <c r="B21" s="119" t="s">
        <v>548</v>
      </c>
      <c r="C21" s="120" t="s">
        <v>68</v>
      </c>
      <c r="D21" s="121">
        <v>1.2121523943896761</v>
      </c>
      <c r="E21" s="122">
        <v>7.5</v>
      </c>
      <c r="F21" s="122">
        <v>5.4394837759052024</v>
      </c>
      <c r="G21" s="122">
        <v>9.4236657874296839</v>
      </c>
      <c r="H21" s="122">
        <v>10.145655196420506</v>
      </c>
      <c r="I21" s="122">
        <v>10.65342457892298</v>
      </c>
      <c r="J21" s="122">
        <v>11.092868437472831</v>
      </c>
      <c r="K21" s="122">
        <v>11.194093779315708</v>
      </c>
      <c r="L21" s="122">
        <v>10.5</v>
      </c>
      <c r="M21" s="11"/>
    </row>
    <row r="22" spans="1:13" s="185" customFormat="1" ht="30" customHeight="1" x14ac:dyDescent="0.25">
      <c r="A22" s="11"/>
      <c r="B22" s="22" t="s">
        <v>90</v>
      </c>
      <c r="C22" s="123" t="s">
        <v>68</v>
      </c>
      <c r="D22" s="124">
        <v>3.1318426816260114</v>
      </c>
      <c r="E22" s="125">
        <v>3.5</v>
      </c>
      <c r="F22" s="125">
        <v>3.2863317612946901</v>
      </c>
      <c r="G22" s="125">
        <v>5</v>
      </c>
      <c r="H22" s="125">
        <v>5</v>
      </c>
      <c r="I22" s="125">
        <v>5</v>
      </c>
      <c r="J22" s="125">
        <v>5</v>
      </c>
      <c r="K22" s="125">
        <v>4.9999999999999858</v>
      </c>
      <c r="L22" s="125">
        <v>5</v>
      </c>
      <c r="M22" s="11"/>
    </row>
    <row r="23" spans="1:13" s="185" customFormat="1" ht="30" customHeight="1" x14ac:dyDescent="0.25">
      <c r="A23" s="11"/>
      <c r="B23" s="22" t="s">
        <v>91</v>
      </c>
      <c r="C23" s="123" t="s">
        <v>68</v>
      </c>
      <c r="D23" s="124">
        <v>1.3790115120872315</v>
      </c>
      <c r="E23" s="125">
        <v>10</v>
      </c>
      <c r="F23" s="125">
        <v>6.1146678930642082</v>
      </c>
      <c r="G23" s="125">
        <v>13.178714582951727</v>
      </c>
      <c r="H23" s="125">
        <v>14.090005715878533</v>
      </c>
      <c r="I23" s="125">
        <v>14.489053314450828</v>
      </c>
      <c r="J23" s="125">
        <v>14.674090400275048</v>
      </c>
      <c r="K23" s="125">
        <v>14.480966877588003</v>
      </c>
      <c r="L23" s="125">
        <v>14.181299971495392</v>
      </c>
      <c r="M23" s="11"/>
    </row>
    <row r="24" spans="1:13" s="185" customFormat="1" ht="30" customHeight="1" x14ac:dyDescent="0.25">
      <c r="A24" s="11"/>
      <c r="B24" s="119" t="s">
        <v>549</v>
      </c>
      <c r="C24" s="126" t="s">
        <v>68</v>
      </c>
      <c r="D24" s="127">
        <v>1.0939898359745968</v>
      </c>
      <c r="E24" s="128">
        <v>9.5</v>
      </c>
      <c r="F24" s="128">
        <v>5.7953877771421531</v>
      </c>
      <c r="G24" s="128">
        <v>13</v>
      </c>
      <c r="H24" s="128">
        <v>14</v>
      </c>
      <c r="I24" s="128">
        <v>14.2</v>
      </c>
      <c r="J24" s="128">
        <v>14.4</v>
      </c>
      <c r="K24" s="128">
        <v>14.406008417446287</v>
      </c>
      <c r="L24" s="128">
        <v>14</v>
      </c>
      <c r="M24" s="11"/>
    </row>
    <row r="25" spans="1:13" s="185" customFormat="1" ht="30" customHeight="1" x14ac:dyDescent="0.25">
      <c r="A25" s="11"/>
      <c r="B25" s="119" t="s">
        <v>550</v>
      </c>
      <c r="C25" s="126" t="s">
        <v>68</v>
      </c>
      <c r="D25" s="127">
        <v>2.8330286271537943</v>
      </c>
      <c r="E25" s="128">
        <v>12.366851893369301</v>
      </c>
      <c r="F25" s="128">
        <v>7.660595745427301</v>
      </c>
      <c r="G25" s="128">
        <v>14</v>
      </c>
      <c r="H25" s="128">
        <v>14.5</v>
      </c>
      <c r="I25" s="128">
        <v>15.8</v>
      </c>
      <c r="J25" s="128">
        <v>15.9</v>
      </c>
      <c r="K25" s="128">
        <v>14.811890573137717</v>
      </c>
      <c r="L25" s="128">
        <v>15</v>
      </c>
      <c r="M25" s="11"/>
    </row>
    <row r="26" spans="1:13" s="185" customFormat="1" ht="30" customHeight="1" x14ac:dyDescent="0.25">
      <c r="A26" s="11"/>
      <c r="B26" s="22" t="s">
        <v>92</v>
      </c>
      <c r="C26" s="123" t="s">
        <v>68</v>
      </c>
      <c r="D26" s="124">
        <v>-0.49304945710679249</v>
      </c>
      <c r="E26" s="125">
        <v>9.2614898376217667</v>
      </c>
      <c r="F26" s="125">
        <v>6.8193943722550472</v>
      </c>
      <c r="G26" s="125">
        <v>10.641288323128208</v>
      </c>
      <c r="H26" s="125">
        <v>11.5497351988666</v>
      </c>
      <c r="I26" s="125">
        <v>12.192214733799233</v>
      </c>
      <c r="J26" s="125">
        <v>12.766662477454574</v>
      </c>
      <c r="K26" s="125">
        <v>12.806036833868092</v>
      </c>
      <c r="L26" s="125">
        <v>11.98821219586452</v>
      </c>
      <c r="M26" s="11"/>
    </row>
    <row r="27" spans="1:13" s="185" customFormat="1" ht="30" customHeight="1" x14ac:dyDescent="0.25">
      <c r="A27" s="11"/>
      <c r="B27" s="129" t="s">
        <v>264</v>
      </c>
      <c r="C27" s="126" t="s">
        <v>68</v>
      </c>
      <c r="D27" s="127">
        <v>-0.82875608022735037</v>
      </c>
      <c r="E27" s="128">
        <v>9.306599999259376</v>
      </c>
      <c r="F27" s="128">
        <v>7.3047953409979272</v>
      </c>
      <c r="G27" s="128">
        <v>11</v>
      </c>
      <c r="H27" s="128">
        <v>12</v>
      </c>
      <c r="I27" s="128">
        <v>12.7</v>
      </c>
      <c r="J27" s="128">
        <v>13.3</v>
      </c>
      <c r="K27" s="128">
        <v>13.31117815564798</v>
      </c>
      <c r="L27" s="128">
        <v>12.458818509025306</v>
      </c>
      <c r="M27" s="11"/>
    </row>
    <row r="28" spans="1:13" s="56" customFormat="1" ht="30" customHeight="1" x14ac:dyDescent="0.25">
      <c r="A28" s="11"/>
      <c r="B28" s="129" t="s">
        <v>265</v>
      </c>
      <c r="C28" s="126" t="s">
        <v>68</v>
      </c>
      <c r="D28" s="127">
        <v>1.2714012698480417</v>
      </c>
      <c r="E28" s="128">
        <v>9</v>
      </c>
      <c r="F28" s="128">
        <v>4.1700606593135774</v>
      </c>
      <c r="G28" s="128">
        <v>8.5</v>
      </c>
      <c r="H28" s="128">
        <v>8.8000000000000007</v>
      </c>
      <c r="I28" s="128">
        <v>9</v>
      </c>
      <c r="J28" s="128">
        <v>9.3000000000000007</v>
      </c>
      <c r="K28" s="128">
        <v>9.4024873842935506</v>
      </c>
      <c r="L28" s="128">
        <v>9</v>
      </c>
      <c r="M28" s="11"/>
    </row>
    <row r="29" spans="1:13" s="185" customFormat="1" ht="30" customHeight="1" x14ac:dyDescent="0.25">
      <c r="A29" s="11">
        <v>4</v>
      </c>
      <c r="B29" s="119" t="s">
        <v>551</v>
      </c>
      <c r="C29" s="114" t="s">
        <v>6</v>
      </c>
      <c r="D29" s="96">
        <v>53984.93662</v>
      </c>
      <c r="E29" s="97">
        <v>70354.025321249996</v>
      </c>
      <c r="F29" s="97">
        <f>E29</f>
        <v>70354.025321249996</v>
      </c>
      <c r="G29" s="97">
        <v>76983.953535528301</v>
      </c>
      <c r="H29" s="97">
        <v>84794.480017815498</v>
      </c>
      <c r="I29" s="97">
        <v>93827.995993603399</v>
      </c>
      <c r="J29" s="97">
        <v>104236.212146691</v>
      </c>
      <c r="K29" s="97">
        <v>115904.511486398</v>
      </c>
      <c r="L29" s="97">
        <f>K29</f>
        <v>115904.511486398</v>
      </c>
      <c r="M29" s="13"/>
    </row>
    <row r="30" spans="1:13" s="185" customFormat="1" ht="30" customHeight="1" x14ac:dyDescent="0.25">
      <c r="A30" s="11"/>
      <c r="B30" s="22" t="s">
        <v>90</v>
      </c>
      <c r="C30" s="130" t="s">
        <v>6</v>
      </c>
      <c r="D30" s="102">
        <v>19332.11032</v>
      </c>
      <c r="E30" s="103">
        <v>22724.45796105</v>
      </c>
      <c r="F30" s="103">
        <f t="shared" ref="F30:F36" si="7">E30</f>
        <v>22724.45796105</v>
      </c>
      <c r="G30" s="103">
        <v>23860.6808591025</v>
      </c>
      <c r="H30" s="103">
        <v>25053.7149020576</v>
      </c>
      <c r="I30" s="103">
        <v>26306.400647160499</v>
      </c>
      <c r="J30" s="103">
        <v>27621.720679518501</v>
      </c>
      <c r="K30" s="103">
        <v>29002.806713494501</v>
      </c>
      <c r="L30" s="103">
        <f t="shared" ref="L30:L36" si="8">K30</f>
        <v>29002.806713494501</v>
      </c>
      <c r="M30" s="11"/>
    </row>
    <row r="31" spans="1:13" s="185" customFormat="1" ht="30" customHeight="1" x14ac:dyDescent="0.25">
      <c r="A31" s="11"/>
      <c r="B31" s="22" t="s">
        <v>91</v>
      </c>
      <c r="C31" s="130" t="s">
        <v>6</v>
      </c>
      <c r="D31" s="102">
        <v>12457.494500000001</v>
      </c>
      <c r="E31" s="103">
        <v>16761.303888999999</v>
      </c>
      <c r="F31" s="103">
        <f t="shared" si="7"/>
        <v>16761.303888999999</v>
      </c>
      <c r="G31" s="103">
        <v>18970.228288912502</v>
      </c>
      <c r="H31" s="103">
        <v>21643.134539135499</v>
      </c>
      <c r="I31" s="103">
        <v>24779.019841429101</v>
      </c>
      <c r="J31" s="103">
        <v>28415.1156132625</v>
      </c>
      <c r="K31" s="103">
        <v>32529.899093447399</v>
      </c>
      <c r="L31" s="103">
        <f t="shared" si="8"/>
        <v>32529.899093447399</v>
      </c>
      <c r="M31" s="11"/>
    </row>
    <row r="32" spans="1:13" s="186" customFormat="1" ht="30" customHeight="1" x14ac:dyDescent="0.25">
      <c r="A32" s="131"/>
      <c r="B32" s="132" t="s">
        <v>549</v>
      </c>
      <c r="C32" s="133" t="s">
        <v>6</v>
      </c>
      <c r="D32" s="108">
        <v>10386.47638</v>
      </c>
      <c r="E32" s="109">
        <v>13765.81445475</v>
      </c>
      <c r="F32" s="109">
        <f t="shared" si="7"/>
        <v>13765.81445475</v>
      </c>
      <c r="G32" s="109">
        <v>15555.3703338675</v>
      </c>
      <c r="H32" s="109">
        <v>17733.122180609</v>
      </c>
      <c r="I32" s="109">
        <v>20251.2255302554</v>
      </c>
      <c r="J32" s="109">
        <v>23167.402006612199</v>
      </c>
      <c r="K32" s="109">
        <v>26504.899889788401</v>
      </c>
      <c r="L32" s="103">
        <f t="shared" si="8"/>
        <v>26504.899889788401</v>
      </c>
      <c r="M32" s="131"/>
    </row>
    <row r="33" spans="1:13" s="186" customFormat="1" ht="30" customHeight="1" x14ac:dyDescent="0.25">
      <c r="A33" s="131"/>
      <c r="B33" s="132" t="s">
        <v>550</v>
      </c>
      <c r="C33" s="133" t="s">
        <v>6</v>
      </c>
      <c r="D33" s="108">
        <v>2071.0181200000002</v>
      </c>
      <c r="E33" s="109">
        <v>2995.4894342500002</v>
      </c>
      <c r="F33" s="109">
        <f t="shared" si="7"/>
        <v>2995.4894342500002</v>
      </c>
      <c r="G33" s="109">
        <v>3414.8579550449999</v>
      </c>
      <c r="H33" s="109">
        <v>3910.0123585265201</v>
      </c>
      <c r="I33" s="109">
        <v>4527.7943111737104</v>
      </c>
      <c r="J33" s="109">
        <v>5247.7136066503399</v>
      </c>
      <c r="K33" s="109">
        <v>6024.9992036590402</v>
      </c>
      <c r="L33" s="103">
        <f t="shared" si="8"/>
        <v>6024.9992036590402</v>
      </c>
      <c r="M33" s="131"/>
    </row>
    <row r="34" spans="1:13" s="185" customFormat="1" ht="30" customHeight="1" x14ac:dyDescent="0.25">
      <c r="A34" s="11"/>
      <c r="B34" s="22" t="s">
        <v>158</v>
      </c>
      <c r="C34" s="130" t="s">
        <v>6</v>
      </c>
      <c r="D34" s="102">
        <v>22195.3318</v>
      </c>
      <c r="E34" s="103">
        <v>30868.2634712</v>
      </c>
      <c r="F34" s="103">
        <f t="shared" si="7"/>
        <v>30868.2634712</v>
      </c>
      <c r="G34" s="103">
        <v>34153.044387513299</v>
      </c>
      <c r="H34" s="103">
        <v>38097.630576622403</v>
      </c>
      <c r="I34" s="103">
        <v>42742.575505013803</v>
      </c>
      <c r="J34" s="103">
        <v>48199.375853910104</v>
      </c>
      <c r="K34" s="103">
        <v>54371.805679456302</v>
      </c>
      <c r="L34" s="103">
        <f t="shared" si="8"/>
        <v>54371.805679456302</v>
      </c>
      <c r="M34" s="11"/>
    </row>
    <row r="35" spans="1:13" s="186" customFormat="1" ht="30" customHeight="1" x14ac:dyDescent="0.25">
      <c r="A35" s="131"/>
      <c r="B35" s="129" t="s">
        <v>264</v>
      </c>
      <c r="C35" s="133" t="s">
        <v>6</v>
      </c>
      <c r="D35" s="108">
        <v>18584.53442</v>
      </c>
      <c r="E35" s="109">
        <v>26439.14085045</v>
      </c>
      <c r="F35" s="109">
        <f t="shared" si="7"/>
        <v>26439.14085045</v>
      </c>
      <c r="G35" s="109">
        <v>29347.446343999502</v>
      </c>
      <c r="H35" s="109">
        <v>32869.1399052794</v>
      </c>
      <c r="I35" s="109">
        <v>37043.520673249899</v>
      </c>
      <c r="J35" s="109">
        <v>41970.308922792203</v>
      </c>
      <c r="K35" s="109">
        <v>47557.0515159809</v>
      </c>
      <c r="L35" s="103">
        <f t="shared" si="8"/>
        <v>47557.0515159809</v>
      </c>
      <c r="M35" s="131"/>
    </row>
    <row r="36" spans="1:13" s="186" customFormat="1" ht="30" customHeight="1" x14ac:dyDescent="0.25">
      <c r="A36" s="131"/>
      <c r="B36" s="129" t="s">
        <v>265</v>
      </c>
      <c r="C36" s="133" t="s">
        <v>6</v>
      </c>
      <c r="D36" s="108">
        <v>3610.79738</v>
      </c>
      <c r="E36" s="109">
        <v>4429.1226207500104</v>
      </c>
      <c r="F36" s="109">
        <f t="shared" si="7"/>
        <v>4429.1226207500104</v>
      </c>
      <c r="G36" s="109">
        <v>4805.5980435137599</v>
      </c>
      <c r="H36" s="109">
        <v>5228.49067134297</v>
      </c>
      <c r="I36" s="109">
        <v>5699.0548317638304</v>
      </c>
      <c r="J36" s="109">
        <v>6229.0669311178699</v>
      </c>
      <c r="K36" s="109">
        <v>6814.7541634754298</v>
      </c>
      <c r="L36" s="103">
        <f t="shared" si="8"/>
        <v>6814.7541634754298</v>
      </c>
      <c r="M36" s="131"/>
    </row>
    <row r="37" spans="1:13" s="185" customFormat="1" ht="30" customHeight="1" x14ac:dyDescent="0.25">
      <c r="A37" s="11">
        <v>5</v>
      </c>
      <c r="B37" s="119" t="s">
        <v>552</v>
      </c>
      <c r="C37" s="120" t="s">
        <v>69</v>
      </c>
      <c r="D37" s="121">
        <v>53.388652305542323</v>
      </c>
      <c r="E37" s="122">
        <v>85.14</v>
      </c>
      <c r="F37" s="122">
        <f>E37</f>
        <v>85.14</v>
      </c>
      <c r="G37" s="113">
        <v>94.640658820000098</v>
      </c>
      <c r="H37" s="113">
        <v>106.2615646314358</v>
      </c>
      <c r="I37" s="113">
        <v>120.31491606841608</v>
      </c>
      <c r="J37" s="113">
        <v>136.63208372721647</v>
      </c>
      <c r="K37" s="113">
        <v>155.16177755281814</v>
      </c>
      <c r="L37" s="122">
        <f>K37</f>
        <v>155.16177755281814</v>
      </c>
      <c r="M37" s="11"/>
    </row>
    <row r="38" spans="1:13" s="185" customFormat="1" ht="30" customHeight="1" x14ac:dyDescent="0.25">
      <c r="A38" s="11"/>
      <c r="B38" s="134" t="s">
        <v>266</v>
      </c>
      <c r="C38" s="130" t="s">
        <v>70</v>
      </c>
      <c r="D38" s="102">
        <v>2281.5663378436889</v>
      </c>
      <c r="E38" s="102">
        <v>3433</v>
      </c>
      <c r="F38" s="102">
        <f>E38</f>
        <v>3433</v>
      </c>
      <c r="G38" s="102">
        <v>3755.5816992063533</v>
      </c>
      <c r="H38" s="102">
        <v>4102.7631131828493</v>
      </c>
      <c r="I38" s="102">
        <v>4506.1766317758838</v>
      </c>
      <c r="J38" s="102">
        <v>4968.4394082624176</v>
      </c>
      <c r="K38" s="102">
        <v>5502.1906933623459</v>
      </c>
      <c r="L38" s="102">
        <f>K38</f>
        <v>5502.1906933623459</v>
      </c>
      <c r="M38" s="11"/>
    </row>
    <row r="39" spans="1:13" s="185" customFormat="1" ht="30" customHeight="1" x14ac:dyDescent="0.25">
      <c r="A39" s="11"/>
      <c r="B39" s="134" t="s">
        <v>241</v>
      </c>
      <c r="C39" s="130" t="s">
        <v>242</v>
      </c>
      <c r="D39" s="102">
        <v>23206</v>
      </c>
      <c r="E39" s="102">
        <v>24800</v>
      </c>
      <c r="F39" s="102">
        <f>E39</f>
        <v>24800</v>
      </c>
      <c r="G39" s="102">
        <v>25200</v>
      </c>
      <c r="H39" s="102">
        <v>25900</v>
      </c>
      <c r="I39" s="102">
        <v>26700</v>
      </c>
      <c r="J39" s="102">
        <v>27500</v>
      </c>
      <c r="K39" s="102">
        <v>28200</v>
      </c>
      <c r="L39" s="102">
        <f>K39</f>
        <v>28200</v>
      </c>
      <c r="M39" s="11"/>
    </row>
    <row r="40" spans="1:13" s="56" customFormat="1" ht="30" customHeight="1" x14ac:dyDescent="0.25">
      <c r="A40" s="11" t="s">
        <v>223</v>
      </c>
      <c r="B40" s="62" t="s">
        <v>411</v>
      </c>
      <c r="C40" s="9"/>
      <c r="D40" s="9"/>
      <c r="E40" s="9"/>
      <c r="F40" s="9"/>
      <c r="G40" s="9"/>
      <c r="H40" s="9"/>
      <c r="I40" s="9"/>
      <c r="J40" s="9"/>
      <c r="K40" s="9"/>
      <c r="L40" s="9"/>
      <c r="M40" s="135" t="s">
        <v>225</v>
      </c>
    </row>
    <row r="41" spans="1:13" s="185" customFormat="1" ht="63" x14ac:dyDescent="0.25">
      <c r="A41" s="11">
        <v>1</v>
      </c>
      <c r="B41" s="62" t="s">
        <v>553</v>
      </c>
      <c r="C41" s="11" t="s">
        <v>6</v>
      </c>
      <c r="D41" s="13">
        <v>8431</v>
      </c>
      <c r="E41" s="13">
        <v>10101</v>
      </c>
      <c r="F41" s="13">
        <v>43207.080696103003</v>
      </c>
      <c r="G41" s="13">
        <v>9827.0002299999996</v>
      </c>
      <c r="H41" s="13">
        <v>10017.00037</v>
      </c>
      <c r="I41" s="13">
        <v>13026</v>
      </c>
      <c r="J41" s="13">
        <v>14105</v>
      </c>
      <c r="K41" s="13">
        <v>15353</v>
      </c>
      <c r="L41" s="13">
        <f>SUM(G41:K41)</f>
        <v>62328.000599999999</v>
      </c>
      <c r="M41" s="136" t="s">
        <v>421</v>
      </c>
    </row>
    <row r="42" spans="1:13" s="185" customFormat="1" ht="30" customHeight="1" x14ac:dyDescent="0.25">
      <c r="A42" s="9"/>
      <c r="B42" s="64" t="s">
        <v>7</v>
      </c>
      <c r="C42" s="9"/>
      <c r="D42" s="12"/>
      <c r="E42" s="12"/>
      <c r="F42" s="12"/>
      <c r="G42" s="12"/>
      <c r="H42" s="12"/>
      <c r="I42" s="12"/>
      <c r="J42" s="12"/>
      <c r="K42" s="12"/>
      <c r="L42" s="12"/>
      <c r="M42" s="11"/>
    </row>
    <row r="43" spans="1:13" s="185" customFormat="1" ht="30" customHeight="1" x14ac:dyDescent="0.25">
      <c r="A43" s="9"/>
      <c r="B43" s="137" t="s">
        <v>165</v>
      </c>
      <c r="C43" s="9" t="s">
        <v>6</v>
      </c>
      <c r="D43" s="12">
        <v>8337</v>
      </c>
      <c r="E43" s="12">
        <v>9595</v>
      </c>
      <c r="F43" s="12">
        <v>41422.160417816995</v>
      </c>
      <c r="G43" s="12">
        <v>9540</v>
      </c>
      <c r="H43" s="12">
        <v>9715</v>
      </c>
      <c r="I43" s="12">
        <v>12710</v>
      </c>
      <c r="J43" s="12">
        <v>13770</v>
      </c>
      <c r="K43" s="12">
        <v>15000</v>
      </c>
      <c r="L43" s="12">
        <f t="shared" ref="L43:L47" si="9">SUM(G43:K43)</f>
        <v>60735</v>
      </c>
      <c r="M43" s="138"/>
    </row>
    <row r="44" spans="1:13" s="185" customFormat="1" ht="26.25" customHeight="1" x14ac:dyDescent="0.25">
      <c r="A44" s="9"/>
      <c r="B44" s="139" t="s">
        <v>7</v>
      </c>
      <c r="C44" s="9"/>
      <c r="D44" s="9"/>
      <c r="E44" s="9"/>
      <c r="F44" s="9"/>
      <c r="G44" s="9"/>
      <c r="H44" s="9"/>
      <c r="I44" s="9"/>
      <c r="J44" s="9"/>
      <c r="K44" s="9"/>
      <c r="L44" s="12"/>
      <c r="M44" s="138"/>
    </row>
    <row r="45" spans="1:13" s="185" customFormat="1" ht="30" customHeight="1" x14ac:dyDescent="0.25">
      <c r="A45" s="9"/>
      <c r="B45" s="137" t="s">
        <v>237</v>
      </c>
      <c r="C45" s="9" t="s">
        <v>6</v>
      </c>
      <c r="D45" s="12">
        <v>834.38990732899993</v>
      </c>
      <c r="E45" s="12">
        <v>1600</v>
      </c>
      <c r="F45" s="12">
        <v>6796.0341692950005</v>
      </c>
      <c r="G45" s="12">
        <v>1700</v>
      </c>
      <c r="H45" s="12">
        <v>1600</v>
      </c>
      <c r="I45" s="12">
        <v>1800</v>
      </c>
      <c r="J45" s="12">
        <v>1950</v>
      </c>
      <c r="K45" s="12">
        <v>2100</v>
      </c>
      <c r="L45" s="12">
        <f t="shared" si="9"/>
        <v>9150</v>
      </c>
      <c r="M45" s="138"/>
    </row>
    <row r="46" spans="1:13" s="185" customFormat="1" ht="30" customHeight="1" x14ac:dyDescent="0.25">
      <c r="A46" s="9"/>
      <c r="B46" s="137" t="s">
        <v>238</v>
      </c>
      <c r="C46" s="9" t="s">
        <v>6</v>
      </c>
      <c r="D46" s="12">
        <v>1976.740620865</v>
      </c>
      <c r="E46" s="12">
        <v>2100</v>
      </c>
      <c r="F46" s="12">
        <v>9244.3867121619987</v>
      </c>
      <c r="G46" s="12">
        <v>1950</v>
      </c>
      <c r="H46" s="12">
        <v>2000</v>
      </c>
      <c r="I46" s="12">
        <v>2800</v>
      </c>
      <c r="J46" s="12">
        <v>2900</v>
      </c>
      <c r="K46" s="12">
        <v>3000</v>
      </c>
      <c r="L46" s="12">
        <f t="shared" si="9"/>
        <v>12650</v>
      </c>
      <c r="M46" s="138"/>
    </row>
    <row r="47" spans="1:13" s="185" customFormat="1" ht="35.25" customHeight="1" x14ac:dyDescent="0.25">
      <c r="A47" s="9"/>
      <c r="B47" s="137" t="s">
        <v>267</v>
      </c>
      <c r="C47" s="9" t="s">
        <v>6</v>
      </c>
      <c r="D47" s="12">
        <v>7003.6630000000005</v>
      </c>
      <c r="E47" s="12">
        <v>8716</v>
      </c>
      <c r="F47" s="12">
        <v>37868.385291307997</v>
      </c>
      <c r="G47" s="12">
        <v>8733.0929827634245</v>
      </c>
      <c r="H47" s="12">
        <v>8897.1809473167632</v>
      </c>
      <c r="I47" s="12">
        <v>11707.877215660179</v>
      </c>
      <c r="J47" s="12">
        <v>12703.163598059233</v>
      </c>
      <c r="K47" s="12">
        <v>13858.590042213695</v>
      </c>
      <c r="L47" s="12">
        <f t="shared" si="9"/>
        <v>55899.9047860133</v>
      </c>
      <c r="M47" s="138"/>
    </row>
    <row r="48" spans="1:13" s="185" customFormat="1" ht="30" customHeight="1" x14ac:dyDescent="0.25">
      <c r="A48" s="9"/>
      <c r="B48" s="139" t="s">
        <v>7</v>
      </c>
      <c r="C48" s="9"/>
      <c r="D48" s="9"/>
      <c r="E48" s="9"/>
      <c r="F48" s="9"/>
      <c r="G48" s="9"/>
      <c r="H48" s="9"/>
      <c r="I48" s="9"/>
      <c r="J48" s="9"/>
      <c r="K48" s="9"/>
      <c r="L48" s="9"/>
      <c r="M48" s="138"/>
    </row>
    <row r="49" spans="1:13" s="185" customFormat="1" ht="30" customHeight="1" x14ac:dyDescent="0.25">
      <c r="A49" s="9"/>
      <c r="B49" s="137" t="s">
        <v>268</v>
      </c>
      <c r="C49" s="9" t="s">
        <v>6</v>
      </c>
      <c r="D49" s="12">
        <v>3837.11544</v>
      </c>
      <c r="E49" s="12">
        <v>4790</v>
      </c>
      <c r="F49" s="12">
        <v>21864.868367816001</v>
      </c>
      <c r="G49" s="12">
        <v>4763.2929827634243</v>
      </c>
      <c r="H49" s="12">
        <v>4779.0809473167637</v>
      </c>
      <c r="I49" s="12">
        <v>6388.7772156601786</v>
      </c>
      <c r="J49" s="12">
        <v>6894.0635980592333</v>
      </c>
      <c r="K49" s="12">
        <v>7491.4900422136934</v>
      </c>
      <c r="L49" s="12">
        <f>G49+H49+I49+J49+K49</f>
        <v>30316.704786013292</v>
      </c>
      <c r="M49" s="138"/>
    </row>
    <row r="50" spans="1:13" s="185" customFormat="1" ht="45.75" customHeight="1" x14ac:dyDescent="0.25">
      <c r="A50" s="9"/>
      <c r="B50" s="137" t="s">
        <v>269</v>
      </c>
      <c r="C50" s="9" t="s">
        <v>6</v>
      </c>
      <c r="D50" s="12">
        <v>3166.54756</v>
      </c>
      <c r="E50" s="12">
        <v>3925.6</v>
      </c>
      <c r="F50" s="12">
        <v>16003.116923492</v>
      </c>
      <c r="G50" s="12">
        <v>3969.8</v>
      </c>
      <c r="H50" s="12">
        <v>4118.1000000000004</v>
      </c>
      <c r="I50" s="12">
        <v>5319.1</v>
      </c>
      <c r="J50" s="12">
        <v>5809.1</v>
      </c>
      <c r="K50" s="12">
        <v>6367.1</v>
      </c>
      <c r="L50" s="12">
        <f>G50+H50+I50+J50+K50</f>
        <v>25583.199999999997</v>
      </c>
      <c r="M50" s="138"/>
    </row>
    <row r="51" spans="1:13" s="185" customFormat="1" ht="41.25" customHeight="1" x14ac:dyDescent="0.25">
      <c r="A51" s="9"/>
      <c r="B51" s="139" t="s">
        <v>270</v>
      </c>
      <c r="C51" s="9" t="s">
        <v>68</v>
      </c>
      <c r="D51" s="140">
        <v>98.885067014589012</v>
      </c>
      <c r="E51" s="140">
        <v>97.180334641602968</v>
      </c>
      <c r="F51" s="140">
        <v>96</v>
      </c>
      <c r="G51" s="140">
        <v>97.079472643911799</v>
      </c>
      <c r="H51" s="140">
        <v>96.985121704652585</v>
      </c>
      <c r="I51" s="140">
        <v>97.57408260402272</v>
      </c>
      <c r="J51" s="140">
        <v>97.624955689471818</v>
      </c>
      <c r="K51" s="140">
        <v>97.700775092815746</v>
      </c>
      <c r="L51" s="12">
        <f>K51</f>
        <v>97.700775092815746</v>
      </c>
      <c r="M51" s="138"/>
    </row>
    <row r="52" spans="1:13" s="185" customFormat="1" ht="40.5" customHeight="1" x14ac:dyDescent="0.25">
      <c r="A52" s="9"/>
      <c r="B52" s="137" t="s">
        <v>166</v>
      </c>
      <c r="C52" s="9" t="s">
        <v>6</v>
      </c>
      <c r="D52" s="141">
        <v>93.759037456000001</v>
      </c>
      <c r="E52" s="12">
        <v>500</v>
      </c>
      <c r="F52" s="12">
        <v>1778.5253628150001</v>
      </c>
      <c r="G52" s="12">
        <v>287.00023000000004</v>
      </c>
      <c r="H52" s="12">
        <v>302.00036999999998</v>
      </c>
      <c r="I52" s="9">
        <v>316</v>
      </c>
      <c r="J52" s="9">
        <v>335</v>
      </c>
      <c r="K52" s="9">
        <v>353</v>
      </c>
      <c r="L52" s="12">
        <f>G52+H52+I52+J52+K52</f>
        <v>1593.0006000000001</v>
      </c>
      <c r="M52" s="138"/>
    </row>
    <row r="53" spans="1:13" s="185" customFormat="1" ht="30" customHeight="1" x14ac:dyDescent="0.25">
      <c r="A53" s="11">
        <v>2</v>
      </c>
      <c r="B53" s="62" t="s">
        <v>9</v>
      </c>
      <c r="C53" s="11" t="s">
        <v>6</v>
      </c>
      <c r="D53" s="142">
        <v>13401.913696223999</v>
      </c>
      <c r="E53" s="142">
        <v>21373</v>
      </c>
      <c r="F53" s="142">
        <v>87527.633999999991</v>
      </c>
      <c r="G53" s="142">
        <v>18268.070206768389</v>
      </c>
      <c r="H53" s="142">
        <v>18428.711898737743</v>
      </c>
      <c r="I53" s="142">
        <v>21477.366889653953</v>
      </c>
      <c r="J53" s="142">
        <v>23229.22988813648</v>
      </c>
      <c r="K53" s="142">
        <v>24872.152182570699</v>
      </c>
      <c r="L53" s="142">
        <f>+K53+J53+I53+H53+G53</f>
        <v>106275.53106586727</v>
      </c>
      <c r="M53" s="143"/>
    </row>
    <row r="54" spans="1:13" s="185" customFormat="1" ht="30" customHeight="1" x14ac:dyDescent="0.25">
      <c r="A54" s="11"/>
      <c r="B54" s="137" t="s">
        <v>271</v>
      </c>
      <c r="C54" s="9" t="s">
        <v>6</v>
      </c>
      <c r="D54" s="144">
        <v>11971</v>
      </c>
      <c r="E54" s="144">
        <v>18330</v>
      </c>
      <c r="F54" s="144">
        <v>76528</v>
      </c>
      <c r="G54" s="144">
        <v>18268.070206768389</v>
      </c>
      <c r="H54" s="144">
        <v>18428.711898737743</v>
      </c>
      <c r="I54" s="144">
        <v>21477.366889653953</v>
      </c>
      <c r="J54" s="144">
        <v>23229.22988813648</v>
      </c>
      <c r="K54" s="144">
        <v>24872.152182570699</v>
      </c>
      <c r="L54" s="144">
        <f>+K54+J54+I54+H54+G54</f>
        <v>106275.53106586727</v>
      </c>
      <c r="M54" s="143"/>
    </row>
    <row r="55" spans="1:13" s="185" customFormat="1" ht="30" customHeight="1" x14ac:dyDescent="0.25">
      <c r="A55" s="9"/>
      <c r="B55" s="64" t="s">
        <v>7</v>
      </c>
      <c r="C55" s="9"/>
      <c r="D55" s="9"/>
      <c r="E55" s="9"/>
      <c r="F55" s="9"/>
      <c r="G55" s="9"/>
      <c r="H55" s="9"/>
      <c r="I55" s="9"/>
      <c r="J55" s="9"/>
      <c r="K55" s="9"/>
      <c r="L55" s="9"/>
      <c r="M55" s="11"/>
    </row>
    <row r="56" spans="1:13" s="185" customFormat="1" ht="40.5" customHeight="1" x14ac:dyDescent="0.25">
      <c r="A56" s="9"/>
      <c r="B56" s="137" t="s">
        <v>159</v>
      </c>
      <c r="C56" s="9" t="s">
        <v>6</v>
      </c>
      <c r="D56" s="144">
        <v>3229</v>
      </c>
      <c r="E56" s="144">
        <v>4667</v>
      </c>
      <c r="F56" s="144">
        <v>27933.759887183998</v>
      </c>
      <c r="G56" s="144">
        <v>4892.2108713205798</v>
      </c>
      <c r="H56" s="144">
        <v>4823.3627382765935</v>
      </c>
      <c r="I56" s="144">
        <v>6043.7804786282868</v>
      </c>
      <c r="J56" s="144">
        <v>6476.628143493941</v>
      </c>
      <c r="K56" s="144">
        <v>6944.8531698193401</v>
      </c>
      <c r="L56" s="144">
        <f>+K56+J56+I56+H56+G56</f>
        <v>29180.835401538745</v>
      </c>
      <c r="M56" s="11"/>
    </row>
    <row r="57" spans="1:13" s="185" customFormat="1" ht="44.25" customHeight="1" x14ac:dyDescent="0.25">
      <c r="A57" s="9"/>
      <c r="B57" s="139" t="s">
        <v>161</v>
      </c>
      <c r="C57" s="9" t="s">
        <v>68</v>
      </c>
      <c r="D57" s="140">
        <v>27.8</v>
      </c>
      <c r="E57" s="140">
        <v>25.460992907801415</v>
      </c>
      <c r="F57" s="140">
        <v>36.501358832301904</v>
      </c>
      <c r="G57" s="140">
        <v>26.780118621987764</v>
      </c>
      <c r="H57" s="140">
        <v>26.173086674641461</v>
      </c>
      <c r="I57" s="140">
        <v>28.140230176631608</v>
      </c>
      <c r="J57" s="140">
        <v>27.881372627000662</v>
      </c>
      <c r="K57" s="140">
        <v>27.922204394865297</v>
      </c>
      <c r="L57" s="140">
        <f>K57</f>
        <v>27.922204394865297</v>
      </c>
      <c r="M57" s="11"/>
    </row>
    <row r="58" spans="1:13" s="185" customFormat="1" ht="39.75" customHeight="1" x14ac:dyDescent="0.25">
      <c r="A58" s="9"/>
      <c r="B58" s="137" t="s">
        <v>160</v>
      </c>
      <c r="C58" s="9" t="s">
        <v>6</v>
      </c>
      <c r="D58" s="144">
        <v>8638.8882362590011</v>
      </c>
      <c r="E58" s="144">
        <v>12762</v>
      </c>
      <c r="F58" s="144">
        <v>52962</v>
      </c>
      <c r="G58" s="144">
        <v>13014.484303768901</v>
      </c>
      <c r="H58" s="144">
        <v>13237.498060150658</v>
      </c>
      <c r="I58" s="144">
        <v>13951.154356331814</v>
      </c>
      <c r="J58" s="144">
        <v>14761.473882376726</v>
      </c>
      <c r="K58" s="144">
        <v>15452.9606115514</v>
      </c>
      <c r="L58" s="144">
        <f>+K58+J58+I58+H58+G58</f>
        <v>70417.571214179494</v>
      </c>
      <c r="M58" s="11"/>
    </row>
    <row r="59" spans="1:13" s="185" customFormat="1" ht="36.75" customHeight="1" x14ac:dyDescent="0.25">
      <c r="A59" s="9"/>
      <c r="B59" s="137" t="s">
        <v>272</v>
      </c>
      <c r="C59" s="9" t="s">
        <v>6</v>
      </c>
      <c r="D59" s="9"/>
      <c r="E59" s="9">
        <v>187</v>
      </c>
      <c r="F59" s="9"/>
      <c r="G59" s="9"/>
      <c r="H59" s="9"/>
      <c r="I59" s="9"/>
      <c r="J59" s="9"/>
      <c r="K59" s="9"/>
      <c r="L59" s="9"/>
      <c r="M59" s="11"/>
    </row>
    <row r="60" spans="1:13" s="185" customFormat="1" ht="40.5" customHeight="1" x14ac:dyDescent="0.25">
      <c r="A60" s="11">
        <v>3</v>
      </c>
      <c r="B60" s="145" t="s">
        <v>273</v>
      </c>
      <c r="C60" s="11"/>
      <c r="D60" s="11"/>
      <c r="E60" s="11"/>
      <c r="F60" s="11"/>
      <c r="G60" s="11"/>
      <c r="H60" s="11"/>
      <c r="I60" s="11"/>
      <c r="J60" s="11"/>
      <c r="K60" s="11"/>
      <c r="L60" s="11"/>
      <c r="M60" s="11"/>
    </row>
    <row r="61" spans="1:13" s="185" customFormat="1" ht="40.5" customHeight="1" x14ac:dyDescent="0.25">
      <c r="A61" s="69"/>
      <c r="B61" s="75" t="s">
        <v>274</v>
      </c>
      <c r="C61" s="71" t="s">
        <v>275</v>
      </c>
      <c r="D61" s="72">
        <v>786</v>
      </c>
      <c r="E61" s="72">
        <v>748</v>
      </c>
      <c r="F61" s="72">
        <v>748</v>
      </c>
      <c r="G61" s="71" t="s">
        <v>405</v>
      </c>
      <c r="H61" s="71" t="s">
        <v>405</v>
      </c>
      <c r="I61" s="71" t="s">
        <v>405</v>
      </c>
      <c r="J61" s="71" t="s">
        <v>405</v>
      </c>
      <c r="K61" s="71" t="s">
        <v>405</v>
      </c>
      <c r="L61" s="71" t="s">
        <v>405</v>
      </c>
      <c r="M61" s="11"/>
    </row>
    <row r="62" spans="1:13" s="185" customFormat="1" ht="39.75" customHeight="1" x14ac:dyDescent="0.25">
      <c r="A62" s="69"/>
      <c r="B62" s="75" t="s">
        <v>276</v>
      </c>
      <c r="C62" s="71" t="s">
        <v>275</v>
      </c>
      <c r="D62" s="72">
        <v>6</v>
      </c>
      <c r="E62" s="72">
        <v>11</v>
      </c>
      <c r="F62" s="72">
        <v>11</v>
      </c>
      <c r="G62" s="71" t="s">
        <v>405</v>
      </c>
      <c r="H62" s="71" t="s">
        <v>405</v>
      </c>
      <c r="I62" s="71" t="s">
        <v>405</v>
      </c>
      <c r="J62" s="71" t="s">
        <v>405</v>
      </c>
      <c r="K62" s="71" t="s">
        <v>405</v>
      </c>
      <c r="L62" s="71" t="s">
        <v>405</v>
      </c>
      <c r="M62" s="11"/>
    </row>
    <row r="63" spans="1:13" s="185" customFormat="1" ht="37.5" x14ac:dyDescent="0.25">
      <c r="A63" s="69"/>
      <c r="B63" s="75" t="s">
        <v>277</v>
      </c>
      <c r="C63" s="71" t="s">
        <v>275</v>
      </c>
      <c r="D63" s="72">
        <v>47</v>
      </c>
      <c r="E63" s="72">
        <v>57</v>
      </c>
      <c r="F63" s="72">
        <v>57</v>
      </c>
      <c r="G63" s="71" t="s">
        <v>405</v>
      </c>
      <c r="H63" s="71" t="s">
        <v>405</v>
      </c>
      <c r="I63" s="71" t="s">
        <v>405</v>
      </c>
      <c r="J63" s="71" t="s">
        <v>405</v>
      </c>
      <c r="K63" s="71" t="s">
        <v>405</v>
      </c>
      <c r="L63" s="71" t="s">
        <v>405</v>
      </c>
      <c r="M63" s="11"/>
    </row>
    <row r="64" spans="1:13" s="185" customFormat="1" ht="42" customHeight="1" x14ac:dyDescent="0.25">
      <c r="A64" s="69"/>
      <c r="B64" s="75" t="s">
        <v>278</v>
      </c>
      <c r="C64" s="71" t="s">
        <v>275</v>
      </c>
      <c r="D64" s="72">
        <v>49</v>
      </c>
      <c r="E64" s="72">
        <v>75</v>
      </c>
      <c r="F64" s="72">
        <v>75</v>
      </c>
      <c r="G64" s="71" t="s">
        <v>405</v>
      </c>
      <c r="H64" s="71" t="s">
        <v>405</v>
      </c>
      <c r="I64" s="71" t="s">
        <v>405</v>
      </c>
      <c r="J64" s="71" t="s">
        <v>405</v>
      </c>
      <c r="K64" s="71" t="s">
        <v>405</v>
      </c>
      <c r="L64" s="71" t="s">
        <v>405</v>
      </c>
      <c r="M64" s="11"/>
    </row>
    <row r="65" spans="1:13" s="185" customFormat="1" ht="40.5" customHeight="1" x14ac:dyDescent="0.25">
      <c r="A65" s="69"/>
      <c r="B65" s="75" t="s">
        <v>279</v>
      </c>
      <c r="C65" s="71" t="s">
        <v>275</v>
      </c>
      <c r="D65" s="72">
        <v>684</v>
      </c>
      <c r="E65" s="72">
        <v>605</v>
      </c>
      <c r="F65" s="72">
        <v>605</v>
      </c>
      <c r="G65" s="71" t="s">
        <v>405</v>
      </c>
      <c r="H65" s="71" t="s">
        <v>405</v>
      </c>
      <c r="I65" s="71" t="s">
        <v>405</v>
      </c>
      <c r="J65" s="71" t="s">
        <v>405</v>
      </c>
      <c r="K65" s="71" t="s">
        <v>405</v>
      </c>
      <c r="L65" s="71" t="s">
        <v>405</v>
      </c>
      <c r="M65" s="11"/>
    </row>
    <row r="66" spans="1:13" s="56" customFormat="1" ht="30" customHeight="1" x14ac:dyDescent="0.25">
      <c r="A66" s="66">
        <v>4</v>
      </c>
      <c r="B66" s="67" t="s">
        <v>412</v>
      </c>
      <c r="C66" s="76"/>
      <c r="D66" s="76"/>
      <c r="E66" s="76"/>
      <c r="F66" s="76"/>
      <c r="G66" s="76"/>
      <c r="H66" s="76"/>
      <c r="I66" s="76"/>
      <c r="J66" s="76"/>
      <c r="K66" s="76"/>
      <c r="L66" s="76"/>
      <c r="M66" s="11" t="s">
        <v>415</v>
      </c>
    </row>
    <row r="67" spans="1:13" s="185" customFormat="1" ht="61.5" customHeight="1" x14ac:dyDescent="0.25">
      <c r="A67" s="69"/>
      <c r="B67" s="75" t="s">
        <v>413</v>
      </c>
      <c r="C67" s="71" t="s">
        <v>6</v>
      </c>
      <c r="D67" s="146">
        <v>51607</v>
      </c>
      <c r="E67" s="147">
        <v>82632</v>
      </c>
      <c r="F67" s="147">
        <v>68485.600000000006</v>
      </c>
      <c r="G67" s="71" t="s">
        <v>475</v>
      </c>
      <c r="H67" s="71" t="s">
        <v>475</v>
      </c>
      <c r="I67" s="71" t="s">
        <v>475</v>
      </c>
      <c r="J67" s="71" t="s">
        <v>475</v>
      </c>
      <c r="K67" s="71" t="s">
        <v>475</v>
      </c>
      <c r="L67" s="71" t="s">
        <v>475</v>
      </c>
      <c r="M67" s="11"/>
    </row>
    <row r="68" spans="1:13" s="185" customFormat="1" ht="60.75" customHeight="1" x14ac:dyDescent="0.25">
      <c r="A68" s="69"/>
      <c r="B68" s="75" t="s">
        <v>414</v>
      </c>
      <c r="C68" s="71" t="s">
        <v>6</v>
      </c>
      <c r="D68" s="146">
        <v>71726</v>
      </c>
      <c r="E68" s="147">
        <v>132794</v>
      </c>
      <c r="F68" s="147">
        <v>106333.6</v>
      </c>
      <c r="G68" s="71" t="s">
        <v>476</v>
      </c>
      <c r="H68" s="71" t="s">
        <v>476</v>
      </c>
      <c r="I68" s="71" t="s">
        <v>476</v>
      </c>
      <c r="J68" s="71" t="s">
        <v>476</v>
      </c>
      <c r="K68" s="71" t="s">
        <v>476</v>
      </c>
      <c r="L68" s="71" t="s">
        <v>476</v>
      </c>
      <c r="M68" s="11"/>
    </row>
    <row r="69" spans="1:13" s="185" customFormat="1" ht="39.75" customHeight="1" x14ac:dyDescent="0.25">
      <c r="A69" s="148" t="s">
        <v>10</v>
      </c>
      <c r="B69" s="119" t="s">
        <v>93</v>
      </c>
      <c r="C69" s="123"/>
      <c r="D69" s="123"/>
      <c r="E69" s="149"/>
      <c r="F69" s="149"/>
      <c r="G69" s="149"/>
      <c r="H69" s="149"/>
      <c r="I69" s="149"/>
      <c r="J69" s="149"/>
      <c r="K69" s="149"/>
      <c r="L69" s="149"/>
      <c r="M69" s="11"/>
    </row>
    <row r="70" spans="1:13" s="56" customFormat="1" ht="48" customHeight="1" x14ac:dyDescent="0.25">
      <c r="A70" s="11">
        <v>1</v>
      </c>
      <c r="B70" s="62" t="s">
        <v>94</v>
      </c>
      <c r="C70" s="114" t="s">
        <v>6</v>
      </c>
      <c r="D70" s="96">
        <v>18963.649000000001</v>
      </c>
      <c r="E70" s="97">
        <v>31993</v>
      </c>
      <c r="F70" s="97">
        <v>118798.20800000001</v>
      </c>
      <c r="G70" s="97">
        <v>48749.928309022325</v>
      </c>
      <c r="H70" s="97">
        <v>58701.436403104548</v>
      </c>
      <c r="I70" s="97">
        <v>69336.588493999108</v>
      </c>
      <c r="J70" s="97">
        <v>83103.925768002693</v>
      </c>
      <c r="K70" s="97">
        <v>74551.911432161927</v>
      </c>
      <c r="L70" s="97">
        <f t="shared" ref="L70:L75" si="10">G70+H70+I70+J70+K70</f>
        <v>334443.79040629062</v>
      </c>
      <c r="M70" s="11" t="s">
        <v>380</v>
      </c>
    </row>
    <row r="71" spans="1:13" s="185" customFormat="1" ht="30" customHeight="1" x14ac:dyDescent="0.25">
      <c r="A71" s="149"/>
      <c r="B71" s="22" t="s">
        <v>162</v>
      </c>
      <c r="C71" s="130" t="s">
        <v>6</v>
      </c>
      <c r="D71" s="102">
        <v>5735.1989999999996</v>
      </c>
      <c r="E71" s="103">
        <v>8907</v>
      </c>
      <c r="F71" s="103">
        <v>37794.281999999999</v>
      </c>
      <c r="G71" s="103">
        <v>10688.4</v>
      </c>
      <c r="H71" s="103">
        <v>12826.08</v>
      </c>
      <c r="I71" s="103">
        <v>15391.295999999998</v>
      </c>
      <c r="J71" s="103">
        <v>18469.555199999999</v>
      </c>
      <c r="K71" s="103">
        <v>22163.466239999998</v>
      </c>
      <c r="L71" s="103">
        <f t="shared" si="10"/>
        <v>79538.797439999995</v>
      </c>
      <c r="M71" s="11"/>
    </row>
    <row r="72" spans="1:13" s="185" customFormat="1" ht="30" customHeight="1" x14ac:dyDescent="0.25">
      <c r="A72" s="149"/>
      <c r="B72" s="22" t="s">
        <v>163</v>
      </c>
      <c r="C72" s="130" t="s">
        <v>6</v>
      </c>
      <c r="D72" s="102">
        <v>12509.4</v>
      </c>
      <c r="E72" s="103">
        <v>22702</v>
      </c>
      <c r="F72" s="103">
        <v>79191.18299999999</v>
      </c>
      <c r="G72" s="103">
        <v>37469.516177542318</v>
      </c>
      <c r="H72" s="103">
        <v>44963.657720625342</v>
      </c>
      <c r="I72" s="103">
        <v>52541.276522981127</v>
      </c>
      <c r="J72" s="103">
        <v>62472.185972635009</v>
      </c>
      <c r="K72" s="103">
        <v>49058.680915295699</v>
      </c>
      <c r="L72" s="103">
        <f t="shared" si="10"/>
        <v>246505.31730907949</v>
      </c>
      <c r="M72" s="11"/>
    </row>
    <row r="73" spans="1:13" s="185" customFormat="1" ht="30" customHeight="1" x14ac:dyDescent="0.25">
      <c r="A73" s="149"/>
      <c r="B73" s="150" t="s">
        <v>280</v>
      </c>
      <c r="C73" s="130" t="s">
        <v>6</v>
      </c>
      <c r="D73" s="102">
        <v>1855.81</v>
      </c>
      <c r="E73" s="103">
        <v>3969</v>
      </c>
      <c r="F73" s="103">
        <v>17236.156999999999</v>
      </c>
      <c r="G73" s="103">
        <v>4762.8</v>
      </c>
      <c r="H73" s="103">
        <v>5715.36</v>
      </c>
      <c r="I73" s="103">
        <v>6858.4319999999998</v>
      </c>
      <c r="J73" s="103">
        <v>8230.1183999999994</v>
      </c>
      <c r="K73" s="103">
        <v>9876.1420799999996</v>
      </c>
      <c r="L73" s="103">
        <f t="shared" si="10"/>
        <v>35442.852480000001</v>
      </c>
      <c r="M73" s="11"/>
    </row>
    <row r="74" spans="1:13" s="185" customFormat="1" ht="30" customHeight="1" x14ac:dyDescent="0.25">
      <c r="A74" s="149"/>
      <c r="B74" s="150" t="s">
        <v>281</v>
      </c>
      <c r="C74" s="130" t="s">
        <v>6</v>
      </c>
      <c r="D74" s="102">
        <v>10653.59</v>
      </c>
      <c r="E74" s="103">
        <v>18733</v>
      </c>
      <c r="F74" s="103">
        <v>61955.025999999998</v>
      </c>
      <c r="G74" s="103">
        <v>32706.716177542319</v>
      </c>
      <c r="H74" s="103">
        <v>39248.297720625342</v>
      </c>
      <c r="I74" s="103">
        <v>45682.844522981126</v>
      </c>
      <c r="J74" s="103">
        <v>54242.067572635009</v>
      </c>
      <c r="K74" s="103">
        <v>39182.538835295702</v>
      </c>
      <c r="L74" s="103">
        <f t="shared" si="10"/>
        <v>211062.46482907952</v>
      </c>
      <c r="M74" s="11"/>
    </row>
    <row r="75" spans="1:13" s="185" customFormat="1" ht="30" customHeight="1" x14ac:dyDescent="0.25">
      <c r="A75" s="149"/>
      <c r="B75" s="22" t="s">
        <v>164</v>
      </c>
      <c r="C75" s="130" t="s">
        <v>6</v>
      </c>
      <c r="D75" s="102">
        <v>719.05</v>
      </c>
      <c r="E75" s="103">
        <v>384.42346200000247</v>
      </c>
      <c r="F75" s="103">
        <v>1813.1084620000026</v>
      </c>
      <c r="G75" s="103">
        <v>592.01213148000386</v>
      </c>
      <c r="H75" s="103">
        <v>911.69868247920601</v>
      </c>
      <c r="I75" s="103">
        <v>1404.0159710179773</v>
      </c>
      <c r="J75" s="103">
        <v>2162.1845953676852</v>
      </c>
      <c r="K75" s="103">
        <v>3329.7642768662354</v>
      </c>
      <c r="L75" s="103">
        <f t="shared" si="10"/>
        <v>8399.675657211108</v>
      </c>
      <c r="M75" s="11"/>
    </row>
    <row r="76" spans="1:13" s="185" customFormat="1" ht="56.25" customHeight="1" x14ac:dyDescent="0.25">
      <c r="A76" s="11">
        <v>2</v>
      </c>
      <c r="B76" s="62" t="s">
        <v>95</v>
      </c>
      <c r="C76" s="120" t="s">
        <v>68</v>
      </c>
      <c r="D76" s="151">
        <f>D77+D78+D79</f>
        <v>99.999999999999986</v>
      </c>
      <c r="E76" s="151">
        <f t="shared" ref="E76:L76" si="11">E77+E78+E79</f>
        <v>100.00132360828931</v>
      </c>
      <c r="F76" s="151">
        <f>F77+F78+F79</f>
        <v>100.00030763258648</v>
      </c>
      <c r="G76" s="151">
        <f t="shared" si="11"/>
        <v>100</v>
      </c>
      <c r="H76" s="151">
        <f t="shared" si="11"/>
        <v>100</v>
      </c>
      <c r="I76" s="151">
        <f t="shared" si="11"/>
        <v>99.999999999999986</v>
      </c>
      <c r="J76" s="151">
        <f t="shared" si="11"/>
        <v>100.00000000000001</v>
      </c>
      <c r="K76" s="151">
        <f t="shared" si="11"/>
        <v>99.999999999999986</v>
      </c>
      <c r="L76" s="151">
        <f t="shared" si="11"/>
        <v>99.999999999999986</v>
      </c>
      <c r="M76" s="11" t="s">
        <v>380</v>
      </c>
    </row>
    <row r="77" spans="1:13" s="185" customFormat="1" ht="30" customHeight="1" x14ac:dyDescent="0.25">
      <c r="A77" s="149"/>
      <c r="B77" s="22" t="s">
        <v>162</v>
      </c>
      <c r="C77" s="123" t="s">
        <v>68</v>
      </c>
      <c r="D77" s="124">
        <f>D71/D70*100</f>
        <v>30.243119349024017</v>
      </c>
      <c r="E77" s="124">
        <f t="shared" ref="E77:L77" si="12">E71/E70*100</f>
        <v>27.840465101741007</v>
      </c>
      <c r="F77" s="124">
        <f>F71/F70*100</f>
        <v>31.813848572530652</v>
      </c>
      <c r="G77" s="124">
        <f t="shared" si="12"/>
        <v>21.92495531941502</v>
      </c>
      <c r="H77" s="124">
        <f t="shared" si="12"/>
        <v>21.849686797990632</v>
      </c>
      <c r="I77" s="124">
        <f t="shared" si="12"/>
        <v>22.197942434580657</v>
      </c>
      <c r="J77" s="124">
        <f t="shared" si="12"/>
        <v>22.224648269397747</v>
      </c>
      <c r="K77" s="124">
        <f t="shared" si="12"/>
        <v>29.728904080705583</v>
      </c>
      <c r="L77" s="124">
        <f t="shared" si="12"/>
        <v>23.782411191840129</v>
      </c>
      <c r="M77" s="11"/>
    </row>
    <row r="78" spans="1:13" s="185" customFormat="1" ht="30" customHeight="1" x14ac:dyDescent="0.25">
      <c r="A78" s="149"/>
      <c r="B78" s="22" t="s">
        <v>163</v>
      </c>
      <c r="C78" s="123" t="s">
        <v>68</v>
      </c>
      <c r="D78" s="124">
        <f>D72/D70*100</f>
        <v>65.965152592731485</v>
      </c>
      <c r="E78" s="124">
        <f t="shared" ref="E78:L78" si="13">E72/E70*100</f>
        <v>70.959272340824555</v>
      </c>
      <c r="F78" s="124">
        <f>F72/F70*100</f>
        <v>66.660250464384092</v>
      </c>
      <c r="G78" s="124">
        <f t="shared" si="13"/>
        <v>76.860659035282524</v>
      </c>
      <c r="H78" s="124">
        <f t="shared" si="13"/>
        <v>76.597201833117907</v>
      </c>
      <c r="I78" s="124">
        <f t="shared" si="13"/>
        <v>75.777129599516471</v>
      </c>
      <c r="J78" s="124">
        <f t="shared" si="13"/>
        <v>75.173567789126679</v>
      </c>
      <c r="K78" s="124">
        <f t="shared" si="13"/>
        <v>65.804725825086791</v>
      </c>
      <c r="L78" s="124">
        <f t="shared" si="13"/>
        <v>73.706052969205587</v>
      </c>
      <c r="M78" s="11"/>
    </row>
    <row r="79" spans="1:13" s="185" customFormat="1" ht="30" customHeight="1" x14ac:dyDescent="0.25">
      <c r="A79" s="149"/>
      <c r="B79" s="22" t="s">
        <v>164</v>
      </c>
      <c r="C79" s="123" t="s">
        <v>68</v>
      </c>
      <c r="D79" s="124">
        <f>D75/D70*100</f>
        <v>3.7917280582444861</v>
      </c>
      <c r="E79" s="124">
        <f t="shared" ref="E79:L79" si="14">E75/E70*100</f>
        <v>1.2015861657237599</v>
      </c>
      <c r="F79" s="124">
        <f>F75/F70*100</f>
        <v>1.5262085956717484</v>
      </c>
      <c r="G79" s="124">
        <f t="shared" si="14"/>
        <v>1.2143856453024526</v>
      </c>
      <c r="H79" s="124">
        <f t="shared" si="14"/>
        <v>1.5531113688914586</v>
      </c>
      <c r="I79" s="124">
        <f t="shared" si="14"/>
        <v>2.0249279659028665</v>
      </c>
      <c r="J79" s="124">
        <f t="shared" si="14"/>
        <v>2.6017839414755857</v>
      </c>
      <c r="K79" s="124">
        <f t="shared" si="14"/>
        <v>4.4663700942076243</v>
      </c>
      <c r="L79" s="124">
        <f t="shared" si="14"/>
        <v>2.5115358389542748</v>
      </c>
      <c r="M79" s="11"/>
    </row>
    <row r="80" spans="1:13" s="185" customFormat="1" ht="42.75" customHeight="1" x14ac:dyDescent="0.25">
      <c r="A80" s="148">
        <v>3</v>
      </c>
      <c r="B80" s="119" t="s">
        <v>80</v>
      </c>
      <c r="C80" s="120" t="s">
        <v>68</v>
      </c>
      <c r="D80" s="121">
        <f>D70/D7*100</f>
        <v>22.199805401758717</v>
      </c>
      <c r="E80" s="121">
        <f>E70/E7*100</f>
        <v>23.799684985396702</v>
      </c>
      <c r="F80" s="148">
        <v>21.46</v>
      </c>
      <c r="G80" s="121">
        <f t="shared" ref="G80:J80" si="15">G70/G7*100</f>
        <v>32.145989861974471</v>
      </c>
      <c r="H80" s="121">
        <f t="shared" si="15"/>
        <v>34.45767782053332</v>
      </c>
      <c r="I80" s="121">
        <f t="shared" si="15"/>
        <v>35.928525001516213</v>
      </c>
      <c r="J80" s="121">
        <f t="shared" si="15"/>
        <v>37.900779868782983</v>
      </c>
      <c r="K80" s="121">
        <f>K70/K7*100</f>
        <v>29.925143490571273</v>
      </c>
      <c r="L80" s="121">
        <f>L70/(G7+H7+I7+J7+K7)*100</f>
        <v>34.009287331630844</v>
      </c>
      <c r="M80" s="11" t="s">
        <v>380</v>
      </c>
    </row>
    <row r="81" spans="1:13" s="185" customFormat="1" ht="33" customHeight="1" x14ac:dyDescent="0.25">
      <c r="A81" s="148">
        <v>4</v>
      </c>
      <c r="B81" s="119" t="s">
        <v>96</v>
      </c>
      <c r="C81" s="120"/>
      <c r="D81" s="120"/>
      <c r="E81" s="148"/>
      <c r="F81" s="148"/>
      <c r="G81" s="148"/>
      <c r="H81" s="148"/>
      <c r="I81" s="148"/>
      <c r="J81" s="148"/>
      <c r="K81" s="148"/>
      <c r="L81" s="148"/>
      <c r="M81" s="11" t="s">
        <v>227</v>
      </c>
    </row>
    <row r="82" spans="1:13" s="185" customFormat="1" ht="37.5" customHeight="1" x14ac:dyDescent="0.25">
      <c r="A82" s="149"/>
      <c r="B82" s="22" t="s">
        <v>167</v>
      </c>
      <c r="C82" s="123" t="s">
        <v>141</v>
      </c>
      <c r="D82" s="152">
        <v>1569</v>
      </c>
      <c r="E82" s="152">
        <v>1200</v>
      </c>
      <c r="F82" s="152">
        <v>6000</v>
      </c>
      <c r="G82" s="152">
        <v>1400</v>
      </c>
      <c r="H82" s="152">
        <v>1400</v>
      </c>
      <c r="I82" s="152">
        <v>1400</v>
      </c>
      <c r="J82" s="152">
        <v>1400</v>
      </c>
      <c r="K82" s="152">
        <v>1745</v>
      </c>
      <c r="L82" s="153">
        <v>7345</v>
      </c>
      <c r="M82" s="11"/>
    </row>
    <row r="83" spans="1:13" s="185" customFormat="1" ht="30" customHeight="1" x14ac:dyDescent="0.25">
      <c r="A83" s="149"/>
      <c r="B83" s="22" t="s">
        <v>168</v>
      </c>
      <c r="C83" s="123" t="s">
        <v>142</v>
      </c>
      <c r="D83" s="123">
        <v>21.9</v>
      </c>
      <c r="E83" s="123">
        <v>24.5</v>
      </c>
      <c r="F83" s="123">
        <v>24.5</v>
      </c>
      <c r="G83" s="123">
        <v>25</v>
      </c>
      <c r="H83" s="123">
        <v>26</v>
      </c>
      <c r="I83" s="123">
        <v>27</v>
      </c>
      <c r="J83" s="123">
        <v>28</v>
      </c>
      <c r="K83" s="123">
        <v>29</v>
      </c>
      <c r="L83" s="123">
        <v>29</v>
      </c>
      <c r="M83" s="11"/>
    </row>
    <row r="84" spans="1:13" s="185" customFormat="1" ht="40.5" hidden="1" customHeight="1" x14ac:dyDescent="0.25">
      <c r="A84" s="149"/>
      <c r="B84" s="150" t="s">
        <v>243</v>
      </c>
      <c r="C84" s="130" t="s">
        <v>244</v>
      </c>
      <c r="D84" s="130" t="s">
        <v>405</v>
      </c>
      <c r="E84" s="130" t="s">
        <v>405</v>
      </c>
      <c r="F84" s="130" t="s">
        <v>405</v>
      </c>
      <c r="G84" s="130" t="s">
        <v>405</v>
      </c>
      <c r="H84" s="130" t="s">
        <v>405</v>
      </c>
      <c r="I84" s="130" t="s">
        <v>405</v>
      </c>
      <c r="J84" s="130" t="s">
        <v>405</v>
      </c>
      <c r="K84" s="130" t="s">
        <v>405</v>
      </c>
      <c r="L84" s="130" t="s">
        <v>405</v>
      </c>
      <c r="M84" s="205" t="s">
        <v>424</v>
      </c>
    </row>
    <row r="85" spans="1:13" s="185" customFormat="1" ht="33" hidden="1" customHeight="1" x14ac:dyDescent="0.25">
      <c r="A85" s="149"/>
      <c r="B85" s="150" t="s">
        <v>245</v>
      </c>
      <c r="C85" s="130" t="s">
        <v>244</v>
      </c>
      <c r="D85" s="130" t="s">
        <v>405</v>
      </c>
      <c r="E85" s="130" t="s">
        <v>405</v>
      </c>
      <c r="F85" s="130" t="s">
        <v>405</v>
      </c>
      <c r="G85" s="130" t="s">
        <v>405</v>
      </c>
      <c r="H85" s="130" t="s">
        <v>405</v>
      </c>
      <c r="I85" s="130" t="s">
        <v>405</v>
      </c>
      <c r="J85" s="130" t="s">
        <v>405</v>
      </c>
      <c r="K85" s="130" t="s">
        <v>405</v>
      </c>
      <c r="L85" s="130" t="s">
        <v>405</v>
      </c>
      <c r="M85" s="205"/>
    </row>
    <row r="86" spans="1:13" s="185" customFormat="1" ht="48" customHeight="1" x14ac:dyDescent="0.25">
      <c r="A86" s="68">
        <v>5</v>
      </c>
      <c r="B86" s="67" t="s">
        <v>559</v>
      </c>
      <c r="C86" s="68"/>
      <c r="D86" s="68"/>
      <c r="E86" s="68"/>
      <c r="F86" s="68"/>
      <c r="G86" s="68"/>
      <c r="H86" s="68"/>
      <c r="I86" s="68"/>
      <c r="J86" s="68"/>
      <c r="K86" s="68"/>
      <c r="L86" s="68"/>
      <c r="M86" s="11" t="s">
        <v>147</v>
      </c>
    </row>
    <row r="87" spans="1:13" s="185" customFormat="1" ht="48" customHeight="1" x14ac:dyDescent="0.25">
      <c r="A87" s="15"/>
      <c r="B87" s="154" t="s">
        <v>246</v>
      </c>
      <c r="C87" s="15" t="s">
        <v>6</v>
      </c>
      <c r="D87" s="81">
        <v>4612</v>
      </c>
      <c r="E87" s="81">
        <v>7197.384</v>
      </c>
      <c r="F87" s="81">
        <v>31807.581844993998</v>
      </c>
      <c r="G87" s="81" t="s">
        <v>405</v>
      </c>
      <c r="H87" s="81" t="s">
        <v>405</v>
      </c>
      <c r="I87" s="81" t="s">
        <v>405</v>
      </c>
      <c r="J87" s="81" t="s">
        <v>405</v>
      </c>
      <c r="K87" s="81" t="s">
        <v>405</v>
      </c>
      <c r="L87" s="81">
        <v>45835</v>
      </c>
      <c r="M87" s="11"/>
    </row>
    <row r="88" spans="1:13" s="185" customFormat="1" ht="33" customHeight="1" x14ac:dyDescent="0.25">
      <c r="A88" s="15"/>
      <c r="B88" s="154" t="s">
        <v>216</v>
      </c>
      <c r="C88" s="15" t="s">
        <v>6</v>
      </c>
      <c r="D88" s="81">
        <v>3476</v>
      </c>
      <c r="E88" s="81">
        <v>7197.384</v>
      </c>
      <c r="F88" s="81">
        <v>29908.643844993996</v>
      </c>
      <c r="G88" s="81" t="s">
        <v>405</v>
      </c>
      <c r="H88" s="81" t="s">
        <v>405</v>
      </c>
      <c r="I88" s="81" t="s">
        <v>405</v>
      </c>
      <c r="J88" s="81" t="s">
        <v>405</v>
      </c>
      <c r="K88" s="81" t="s">
        <v>405</v>
      </c>
      <c r="L88" s="81">
        <v>45835</v>
      </c>
      <c r="M88" s="11"/>
    </row>
    <row r="89" spans="1:13" s="185" customFormat="1" ht="34.5" customHeight="1" x14ac:dyDescent="0.25">
      <c r="A89" s="15"/>
      <c r="B89" s="154" t="s">
        <v>217</v>
      </c>
      <c r="C89" s="15" t="s">
        <v>68</v>
      </c>
      <c r="D89" s="155">
        <v>0.75</v>
      </c>
      <c r="E89" s="15">
        <v>100</v>
      </c>
      <c r="F89" s="155">
        <v>94.029920258465467</v>
      </c>
      <c r="G89" s="81" t="s">
        <v>405</v>
      </c>
      <c r="H89" s="81" t="s">
        <v>405</v>
      </c>
      <c r="I89" s="81" t="s">
        <v>405</v>
      </c>
      <c r="J89" s="81" t="s">
        <v>405</v>
      </c>
      <c r="K89" s="81" t="s">
        <v>405</v>
      </c>
      <c r="L89" s="15">
        <v>100</v>
      </c>
      <c r="M89" s="11"/>
    </row>
    <row r="90" spans="1:13" s="185" customFormat="1" ht="30" customHeight="1" x14ac:dyDescent="0.25">
      <c r="A90" s="68">
        <v>6</v>
      </c>
      <c r="B90" s="156" t="s">
        <v>252</v>
      </c>
      <c r="C90" s="157"/>
      <c r="D90" s="157"/>
      <c r="E90" s="158"/>
      <c r="F90" s="158"/>
      <c r="G90" s="158"/>
      <c r="H90" s="158"/>
      <c r="I90" s="158"/>
      <c r="J90" s="158"/>
      <c r="K90" s="158"/>
      <c r="L90" s="158"/>
      <c r="M90" s="11" t="s">
        <v>382</v>
      </c>
    </row>
    <row r="91" spans="1:13" s="185" customFormat="1" ht="30" customHeight="1" x14ac:dyDescent="0.25">
      <c r="A91" s="68"/>
      <c r="B91" s="156" t="s">
        <v>253</v>
      </c>
      <c r="C91" s="157" t="s">
        <v>427</v>
      </c>
      <c r="D91" s="157">
        <v>13</v>
      </c>
      <c r="E91" s="158">
        <v>5</v>
      </c>
      <c r="F91" s="158">
        <v>22</v>
      </c>
      <c r="G91" s="158">
        <v>1</v>
      </c>
      <c r="H91" s="158">
        <v>3</v>
      </c>
      <c r="I91" s="158">
        <v>3</v>
      </c>
      <c r="J91" s="158">
        <v>3</v>
      </c>
      <c r="K91" s="158">
        <v>3</v>
      </c>
      <c r="L91" s="158">
        <f>K91+J91+I91+H91+G91</f>
        <v>13</v>
      </c>
      <c r="M91" s="11"/>
    </row>
    <row r="92" spans="1:13" s="185" customFormat="1" ht="30" customHeight="1" x14ac:dyDescent="0.25">
      <c r="A92" s="68"/>
      <c r="B92" s="154" t="s">
        <v>254</v>
      </c>
      <c r="C92" s="157" t="s">
        <v>234</v>
      </c>
      <c r="D92" s="159">
        <v>959.6</v>
      </c>
      <c r="E92" s="160">
        <v>3001</v>
      </c>
      <c r="F92" s="160">
        <v>7290.5</v>
      </c>
      <c r="G92" s="160">
        <v>2000</v>
      </c>
      <c r="H92" s="160">
        <v>1500</v>
      </c>
      <c r="I92" s="160">
        <v>2000</v>
      </c>
      <c r="J92" s="160">
        <v>1500</v>
      </c>
      <c r="K92" s="160">
        <v>945</v>
      </c>
      <c r="L92" s="160">
        <f>K92+J92+I92+H92+G92</f>
        <v>7945</v>
      </c>
      <c r="M92" s="11"/>
    </row>
    <row r="93" spans="1:13" s="56" customFormat="1" ht="39.75" customHeight="1" x14ac:dyDescent="0.25">
      <c r="A93" s="68"/>
      <c r="B93" s="154" t="s">
        <v>255</v>
      </c>
      <c r="C93" s="157" t="s">
        <v>427</v>
      </c>
      <c r="D93" s="157">
        <v>13</v>
      </c>
      <c r="E93" s="158">
        <v>5</v>
      </c>
      <c r="F93" s="158">
        <v>22</v>
      </c>
      <c r="G93" s="158"/>
      <c r="H93" s="158">
        <v>1</v>
      </c>
      <c r="I93" s="158">
        <v>2</v>
      </c>
      <c r="J93" s="158">
        <v>5</v>
      </c>
      <c r="K93" s="158">
        <v>2</v>
      </c>
      <c r="L93" s="158">
        <f>K93+J93+I93+H93+G93</f>
        <v>10</v>
      </c>
      <c r="M93" s="11"/>
    </row>
    <row r="94" spans="1:13" s="185" customFormat="1" ht="30" customHeight="1" x14ac:dyDescent="0.25">
      <c r="A94" s="68"/>
      <c r="B94" s="154" t="s">
        <v>256</v>
      </c>
      <c r="C94" s="157" t="s">
        <v>428</v>
      </c>
      <c r="D94" s="157">
        <v>4</v>
      </c>
      <c r="E94" s="158"/>
      <c r="F94" s="158">
        <v>0</v>
      </c>
      <c r="G94" s="158">
        <v>1</v>
      </c>
      <c r="H94" s="158">
        <v>5</v>
      </c>
      <c r="I94" s="158">
        <v>7</v>
      </c>
      <c r="J94" s="158">
        <v>2</v>
      </c>
      <c r="K94" s="158">
        <v>1</v>
      </c>
      <c r="L94" s="158"/>
      <c r="M94" s="11"/>
    </row>
    <row r="95" spans="1:13" s="185" customFormat="1" ht="30" customHeight="1" x14ac:dyDescent="0.25">
      <c r="A95" s="68"/>
      <c r="B95" s="154" t="s">
        <v>257</v>
      </c>
      <c r="C95" s="157" t="s">
        <v>428</v>
      </c>
      <c r="D95" s="157">
        <v>2</v>
      </c>
      <c r="E95" s="158">
        <v>1</v>
      </c>
      <c r="F95" s="158">
        <v>1</v>
      </c>
      <c r="G95" s="158">
        <v>7</v>
      </c>
      <c r="H95" s="158">
        <v>3</v>
      </c>
      <c r="I95" s="158"/>
      <c r="J95" s="158"/>
      <c r="K95" s="158"/>
      <c r="L95" s="158"/>
      <c r="M95" s="11"/>
    </row>
    <row r="96" spans="1:13" s="185" customFormat="1" ht="30" customHeight="1" x14ac:dyDescent="0.25">
      <c r="A96" s="7">
        <v>7</v>
      </c>
      <c r="B96" s="62" t="s">
        <v>258</v>
      </c>
      <c r="C96" s="11"/>
      <c r="D96" s="11"/>
      <c r="E96" s="7"/>
      <c r="F96" s="7"/>
      <c r="G96" s="7"/>
      <c r="H96" s="7"/>
      <c r="I96" s="7"/>
      <c r="J96" s="7"/>
      <c r="K96" s="7"/>
      <c r="L96" s="7"/>
      <c r="M96" s="11" t="s">
        <v>227</v>
      </c>
    </row>
    <row r="97" spans="1:13" s="185" customFormat="1" ht="34.5" customHeight="1" x14ac:dyDescent="0.25">
      <c r="A97" s="7"/>
      <c r="B97" s="62" t="s">
        <v>67</v>
      </c>
      <c r="C97" s="11" t="s">
        <v>68</v>
      </c>
      <c r="D97" s="11">
        <v>38</v>
      </c>
      <c r="E97" s="7">
        <v>39.799999999999997</v>
      </c>
      <c r="F97" s="7">
        <v>39.799999999999997</v>
      </c>
      <c r="G97" s="206" t="s">
        <v>425</v>
      </c>
      <c r="H97" s="207"/>
      <c r="I97" s="207"/>
      <c r="J97" s="207"/>
      <c r="K97" s="208"/>
      <c r="L97" s="7">
        <v>42</v>
      </c>
      <c r="M97" s="11" t="s">
        <v>227</v>
      </c>
    </row>
    <row r="98" spans="1:13" s="185" customFormat="1" ht="40.5" customHeight="1" x14ac:dyDescent="0.25">
      <c r="A98" s="7"/>
      <c r="B98" s="161" t="s">
        <v>259</v>
      </c>
      <c r="C98" s="11" t="s">
        <v>68</v>
      </c>
      <c r="D98" s="11"/>
      <c r="E98" s="7">
        <v>29.34</v>
      </c>
      <c r="F98" s="7"/>
      <c r="G98" s="209"/>
      <c r="H98" s="210"/>
      <c r="I98" s="210"/>
      <c r="J98" s="210"/>
      <c r="K98" s="211"/>
      <c r="L98" s="7">
        <v>42</v>
      </c>
      <c r="M98" s="11" t="s">
        <v>227</v>
      </c>
    </row>
    <row r="99" spans="1:13" s="185" customFormat="1" ht="30" customHeight="1" x14ac:dyDescent="0.25">
      <c r="A99" s="148" t="s">
        <v>28</v>
      </c>
      <c r="B99" s="119" t="s">
        <v>101</v>
      </c>
      <c r="C99" s="123"/>
      <c r="D99" s="123"/>
      <c r="E99" s="123"/>
      <c r="F99" s="123"/>
      <c r="G99" s="123"/>
      <c r="H99" s="123"/>
      <c r="I99" s="123"/>
      <c r="J99" s="123"/>
      <c r="K99" s="123"/>
      <c r="L99" s="123"/>
      <c r="M99" s="11"/>
    </row>
    <row r="100" spans="1:13" s="185" customFormat="1" ht="30" customHeight="1" x14ac:dyDescent="0.25">
      <c r="A100" s="11">
        <v>1</v>
      </c>
      <c r="B100" s="62" t="s">
        <v>102</v>
      </c>
      <c r="C100" s="11"/>
      <c r="D100" s="11"/>
      <c r="E100" s="11"/>
      <c r="F100" s="11"/>
      <c r="G100" s="11"/>
      <c r="H100" s="11"/>
      <c r="I100" s="11"/>
      <c r="J100" s="11"/>
      <c r="K100" s="11"/>
      <c r="L100" s="11"/>
      <c r="M100" s="11" t="s">
        <v>383</v>
      </c>
    </row>
    <row r="101" spans="1:13" s="185" customFormat="1" ht="30" customHeight="1" x14ac:dyDescent="0.25">
      <c r="A101" s="9"/>
      <c r="B101" s="137" t="s">
        <v>169</v>
      </c>
      <c r="C101" s="9" t="s">
        <v>65</v>
      </c>
      <c r="D101" s="12">
        <v>610</v>
      </c>
      <c r="E101" s="12">
        <v>650</v>
      </c>
      <c r="F101" s="12">
        <v>3228</v>
      </c>
      <c r="G101" s="12">
        <v>720</v>
      </c>
      <c r="H101" s="12">
        <v>720</v>
      </c>
      <c r="I101" s="12">
        <v>720</v>
      </c>
      <c r="J101" s="12">
        <v>720</v>
      </c>
      <c r="K101" s="12">
        <v>720</v>
      </c>
      <c r="L101" s="12">
        <v>3600</v>
      </c>
      <c r="M101" s="11"/>
    </row>
    <row r="102" spans="1:13" s="185" customFormat="1" ht="37.5" customHeight="1" x14ac:dyDescent="0.25">
      <c r="A102" s="9"/>
      <c r="B102" s="137" t="s">
        <v>170</v>
      </c>
      <c r="C102" s="9" t="s">
        <v>6</v>
      </c>
      <c r="D102" s="12">
        <v>4095</v>
      </c>
      <c r="E102" s="12"/>
      <c r="F102" s="12"/>
      <c r="G102" s="12"/>
      <c r="H102" s="12"/>
      <c r="I102" s="12"/>
      <c r="J102" s="12"/>
      <c r="K102" s="12"/>
      <c r="L102" s="12"/>
      <c r="M102" s="11"/>
    </row>
    <row r="103" spans="1:13" s="185" customFormat="1" ht="30" customHeight="1" x14ac:dyDescent="0.25">
      <c r="A103" s="9"/>
      <c r="B103" s="137" t="s">
        <v>171</v>
      </c>
      <c r="C103" s="9" t="s">
        <v>97</v>
      </c>
      <c r="D103" s="12">
        <v>6435</v>
      </c>
      <c r="E103" s="12"/>
      <c r="F103" s="12"/>
      <c r="G103" s="12" t="s">
        <v>405</v>
      </c>
      <c r="H103" s="12" t="s">
        <v>405</v>
      </c>
      <c r="I103" s="12" t="s">
        <v>405</v>
      </c>
      <c r="J103" s="12" t="s">
        <v>405</v>
      </c>
      <c r="K103" s="12" t="s">
        <v>405</v>
      </c>
      <c r="L103" s="12" t="s">
        <v>405</v>
      </c>
      <c r="M103" s="11"/>
    </row>
    <row r="104" spans="1:13" s="185" customFormat="1" ht="30" customHeight="1" x14ac:dyDescent="0.25">
      <c r="A104" s="9"/>
      <c r="B104" s="137" t="s">
        <v>172</v>
      </c>
      <c r="C104" s="9" t="s">
        <v>65</v>
      </c>
      <c r="D104" s="12">
        <v>188</v>
      </c>
      <c r="E104" s="12">
        <v>250</v>
      </c>
      <c r="F104" s="12">
        <v>1362</v>
      </c>
      <c r="G104" s="12" t="s">
        <v>405</v>
      </c>
      <c r="H104" s="12" t="s">
        <v>405</v>
      </c>
      <c r="I104" s="12" t="s">
        <v>405</v>
      </c>
      <c r="J104" s="12" t="s">
        <v>405</v>
      </c>
      <c r="K104" s="12" t="s">
        <v>405</v>
      </c>
      <c r="L104" s="12" t="s">
        <v>405</v>
      </c>
      <c r="M104" s="11"/>
    </row>
    <row r="105" spans="1:13" s="185" customFormat="1" ht="30" customHeight="1" x14ac:dyDescent="0.25">
      <c r="A105" s="9"/>
      <c r="B105" s="137" t="s">
        <v>173</v>
      </c>
      <c r="C105" s="9" t="s">
        <v>65</v>
      </c>
      <c r="D105" s="12">
        <v>114</v>
      </c>
      <c r="E105" s="12">
        <v>130</v>
      </c>
      <c r="F105" s="12">
        <v>597</v>
      </c>
      <c r="G105" s="12" t="s">
        <v>405</v>
      </c>
      <c r="H105" s="12" t="s">
        <v>405</v>
      </c>
      <c r="I105" s="12" t="s">
        <v>405</v>
      </c>
      <c r="J105" s="12" t="s">
        <v>405</v>
      </c>
      <c r="K105" s="12" t="s">
        <v>405</v>
      </c>
      <c r="L105" s="12" t="s">
        <v>405</v>
      </c>
      <c r="M105" s="11"/>
    </row>
    <row r="106" spans="1:13" s="185" customFormat="1" ht="30" customHeight="1" x14ac:dyDescent="0.25">
      <c r="A106" s="9"/>
      <c r="B106" s="137" t="s">
        <v>174</v>
      </c>
      <c r="C106" s="9" t="s">
        <v>65</v>
      </c>
      <c r="D106" s="12">
        <v>80</v>
      </c>
      <c r="E106" s="12">
        <v>160</v>
      </c>
      <c r="F106" s="12">
        <v>759</v>
      </c>
      <c r="G106" s="12" t="s">
        <v>405</v>
      </c>
      <c r="H106" s="12" t="s">
        <v>405</v>
      </c>
      <c r="I106" s="12" t="s">
        <v>405</v>
      </c>
      <c r="J106" s="12" t="s">
        <v>405</v>
      </c>
      <c r="K106" s="12" t="s">
        <v>405</v>
      </c>
      <c r="L106" s="12" t="s">
        <v>405</v>
      </c>
      <c r="M106" s="11"/>
    </row>
    <row r="107" spans="1:13" s="56" customFormat="1" ht="30" customHeight="1" x14ac:dyDescent="0.25">
      <c r="A107" s="9"/>
      <c r="B107" s="137" t="s">
        <v>229</v>
      </c>
      <c r="C107" s="9" t="s">
        <v>65</v>
      </c>
      <c r="D107" s="12">
        <v>183</v>
      </c>
      <c r="E107" s="12">
        <v>250</v>
      </c>
      <c r="F107" s="12">
        <v>1340</v>
      </c>
      <c r="G107" s="12" t="s">
        <v>405</v>
      </c>
      <c r="H107" s="12" t="s">
        <v>405</v>
      </c>
      <c r="I107" s="12" t="s">
        <v>405</v>
      </c>
      <c r="J107" s="12" t="s">
        <v>405</v>
      </c>
      <c r="K107" s="12" t="s">
        <v>405</v>
      </c>
      <c r="L107" s="12" t="s">
        <v>405</v>
      </c>
      <c r="M107" s="11"/>
    </row>
    <row r="108" spans="1:13" s="185" customFormat="1" ht="45.75" customHeight="1" x14ac:dyDescent="0.25">
      <c r="A108" s="9"/>
      <c r="B108" s="154" t="s">
        <v>260</v>
      </c>
      <c r="C108" s="9" t="s">
        <v>65</v>
      </c>
      <c r="D108" s="12">
        <v>4582</v>
      </c>
      <c r="E108" s="12">
        <v>5700</v>
      </c>
      <c r="F108" s="12">
        <v>5700</v>
      </c>
      <c r="G108" s="12" t="s">
        <v>405</v>
      </c>
      <c r="H108" s="12" t="s">
        <v>405</v>
      </c>
      <c r="I108" s="12" t="s">
        <v>405</v>
      </c>
      <c r="J108" s="12" t="s">
        <v>405</v>
      </c>
      <c r="K108" s="12" t="s">
        <v>405</v>
      </c>
      <c r="L108" s="12">
        <v>6800</v>
      </c>
      <c r="M108" s="11"/>
    </row>
    <row r="109" spans="1:13" s="185" customFormat="1" ht="37.5" x14ac:dyDescent="0.25">
      <c r="A109" s="11">
        <v>2</v>
      </c>
      <c r="B109" s="156" t="s">
        <v>282</v>
      </c>
      <c r="C109" s="9" t="s">
        <v>65</v>
      </c>
      <c r="D109" s="9">
        <v>1</v>
      </c>
      <c r="E109" s="9">
        <v>5</v>
      </c>
      <c r="F109" s="9">
        <v>18</v>
      </c>
      <c r="G109" s="9">
        <v>5</v>
      </c>
      <c r="H109" s="9">
        <v>5</v>
      </c>
      <c r="I109" s="9">
        <v>5</v>
      </c>
      <c r="J109" s="9">
        <v>5</v>
      </c>
      <c r="K109" s="9">
        <v>5</v>
      </c>
      <c r="L109" s="9">
        <v>25</v>
      </c>
      <c r="M109" s="11" t="s">
        <v>384</v>
      </c>
    </row>
    <row r="110" spans="1:13" s="185" customFormat="1" ht="30" customHeight="1" x14ac:dyDescent="0.25">
      <c r="A110" s="68">
        <v>3</v>
      </c>
      <c r="B110" s="156" t="s">
        <v>283</v>
      </c>
      <c r="C110" s="15" t="s">
        <v>284</v>
      </c>
      <c r="D110" s="81">
        <v>4766</v>
      </c>
      <c r="E110" s="81">
        <v>6107</v>
      </c>
      <c r="F110" s="81">
        <v>29372</v>
      </c>
      <c r="G110" s="81">
        <v>6160</v>
      </c>
      <c r="H110" s="81">
        <v>6160</v>
      </c>
      <c r="I110" s="81">
        <v>6160</v>
      </c>
      <c r="J110" s="81">
        <v>6160</v>
      </c>
      <c r="K110" s="81">
        <v>6160</v>
      </c>
      <c r="L110" s="81">
        <v>30800</v>
      </c>
      <c r="M110" s="11" t="s">
        <v>385</v>
      </c>
    </row>
    <row r="111" spans="1:13" s="185" customFormat="1" ht="30" customHeight="1" x14ac:dyDescent="0.25">
      <c r="A111" s="15"/>
      <c r="B111" s="154" t="s">
        <v>285</v>
      </c>
      <c r="C111" s="15" t="s">
        <v>6</v>
      </c>
      <c r="D111" s="81">
        <v>886.62</v>
      </c>
      <c r="E111" s="81">
        <v>977.12</v>
      </c>
      <c r="F111" s="81">
        <v>4530</v>
      </c>
      <c r="G111" s="81"/>
      <c r="H111" s="81"/>
      <c r="I111" s="81"/>
      <c r="J111" s="81"/>
      <c r="K111" s="81"/>
      <c r="L111" s="81"/>
      <c r="M111" s="11"/>
    </row>
    <row r="112" spans="1:13" s="185" customFormat="1" ht="30" customHeight="1" x14ac:dyDescent="0.25">
      <c r="A112" s="28">
        <v>4</v>
      </c>
      <c r="B112" s="32" t="s">
        <v>98</v>
      </c>
      <c r="C112" s="26"/>
      <c r="D112" s="26"/>
      <c r="E112" s="27"/>
      <c r="F112" s="27"/>
      <c r="G112" s="27"/>
      <c r="H112" s="27"/>
      <c r="I112" s="27"/>
      <c r="J112" s="27"/>
      <c r="K112" s="27"/>
      <c r="L112" s="27"/>
      <c r="M112" s="11" t="s">
        <v>383</v>
      </c>
    </row>
    <row r="113" spans="1:13" s="185" customFormat="1" ht="30" customHeight="1" x14ac:dyDescent="0.25">
      <c r="A113" s="27"/>
      <c r="B113" s="31" t="s">
        <v>286</v>
      </c>
      <c r="C113" s="26" t="s">
        <v>83</v>
      </c>
      <c r="D113" s="26">
        <v>18</v>
      </c>
      <c r="E113" s="27">
        <v>7</v>
      </c>
      <c r="F113" s="27">
        <v>47</v>
      </c>
      <c r="G113" s="27">
        <v>7</v>
      </c>
      <c r="H113" s="27">
        <v>7</v>
      </c>
      <c r="I113" s="27">
        <v>7</v>
      </c>
      <c r="J113" s="27">
        <v>7</v>
      </c>
      <c r="K113" s="27">
        <v>7</v>
      </c>
      <c r="L113" s="27">
        <v>35</v>
      </c>
      <c r="M113" s="11"/>
    </row>
    <row r="114" spans="1:13" s="185" customFormat="1" ht="49.5" x14ac:dyDescent="0.25">
      <c r="A114" s="27"/>
      <c r="B114" s="31" t="s">
        <v>287</v>
      </c>
      <c r="C114" s="26" t="s">
        <v>83</v>
      </c>
      <c r="D114" s="26">
        <v>197</v>
      </c>
      <c r="E114" s="27">
        <v>236</v>
      </c>
      <c r="F114" s="27">
        <v>236</v>
      </c>
      <c r="G114" s="27">
        <v>239</v>
      </c>
      <c r="H114" s="27">
        <v>246</v>
      </c>
      <c r="I114" s="27">
        <v>253</v>
      </c>
      <c r="J114" s="27">
        <v>260</v>
      </c>
      <c r="K114" s="27">
        <v>267</v>
      </c>
      <c r="L114" s="27">
        <v>267</v>
      </c>
      <c r="M114" s="11"/>
    </row>
    <row r="115" spans="1:13" s="185" customFormat="1" ht="49.5" x14ac:dyDescent="0.25">
      <c r="A115" s="27"/>
      <c r="B115" s="31" t="s">
        <v>288</v>
      </c>
      <c r="C115" s="26" t="s">
        <v>97</v>
      </c>
      <c r="D115" s="81">
        <v>2650</v>
      </c>
      <c r="E115" s="81">
        <v>2226</v>
      </c>
      <c r="F115" s="81">
        <v>10731</v>
      </c>
      <c r="G115" s="81">
        <v>2151</v>
      </c>
      <c r="H115" s="81">
        <v>2214</v>
      </c>
      <c r="I115" s="81">
        <v>2277</v>
      </c>
      <c r="J115" s="81">
        <v>2340</v>
      </c>
      <c r="K115" s="81">
        <v>2403</v>
      </c>
      <c r="L115" s="81">
        <v>11385</v>
      </c>
      <c r="M115" s="11"/>
    </row>
    <row r="116" spans="1:13" s="185" customFormat="1" ht="30" customHeight="1" x14ac:dyDescent="0.25">
      <c r="A116" s="27"/>
      <c r="B116" s="31" t="s">
        <v>289</v>
      </c>
      <c r="C116" s="26" t="s">
        <v>83</v>
      </c>
      <c r="D116" s="26">
        <v>2</v>
      </c>
      <c r="E116" s="27">
        <v>4</v>
      </c>
      <c r="F116" s="27">
        <v>13</v>
      </c>
      <c r="G116" s="27">
        <v>0</v>
      </c>
      <c r="H116" s="27">
        <v>0</v>
      </c>
      <c r="I116" s="27">
        <v>0</v>
      </c>
      <c r="J116" s="27">
        <v>0</v>
      </c>
      <c r="K116" s="27">
        <v>0</v>
      </c>
      <c r="L116" s="27">
        <v>0</v>
      </c>
      <c r="M116" s="11"/>
    </row>
    <row r="117" spans="1:13" s="185" customFormat="1" ht="30" customHeight="1" x14ac:dyDescent="0.25">
      <c r="A117" s="27"/>
      <c r="B117" s="31" t="s">
        <v>290</v>
      </c>
      <c r="C117" s="26" t="s">
        <v>99</v>
      </c>
      <c r="D117" s="26">
        <v>0</v>
      </c>
      <c r="E117" s="27">
        <v>0</v>
      </c>
      <c r="F117" s="27">
        <v>0</v>
      </c>
      <c r="G117" s="27">
        <v>0</v>
      </c>
      <c r="H117" s="27">
        <v>0</v>
      </c>
      <c r="I117" s="27">
        <v>0</v>
      </c>
      <c r="J117" s="27">
        <v>0</v>
      </c>
      <c r="K117" s="27">
        <v>1</v>
      </c>
      <c r="L117" s="27">
        <v>1</v>
      </c>
      <c r="M117" s="11"/>
    </row>
    <row r="118" spans="1:13" s="185" customFormat="1" ht="30" customHeight="1" x14ac:dyDescent="0.25">
      <c r="A118" s="27"/>
      <c r="B118" s="31" t="s">
        <v>175</v>
      </c>
      <c r="C118" s="26" t="s">
        <v>100</v>
      </c>
      <c r="D118" s="51">
        <v>1120</v>
      </c>
      <c r="E118" s="47">
        <v>1095</v>
      </c>
      <c r="F118" s="47">
        <v>1095</v>
      </c>
      <c r="G118" s="47">
        <v>1184</v>
      </c>
      <c r="H118" s="47">
        <v>1224</v>
      </c>
      <c r="I118" s="47">
        <v>1265</v>
      </c>
      <c r="J118" s="47">
        <v>1308</v>
      </c>
      <c r="K118" s="47">
        <v>1352</v>
      </c>
      <c r="L118" s="47">
        <v>1352</v>
      </c>
      <c r="M118" s="11"/>
    </row>
    <row r="119" spans="1:13" s="185" customFormat="1" ht="30" customHeight="1" x14ac:dyDescent="0.25">
      <c r="A119" s="68">
        <v>5</v>
      </c>
      <c r="B119" s="67" t="s">
        <v>291</v>
      </c>
      <c r="C119" s="68"/>
      <c r="D119" s="68"/>
      <c r="E119" s="68"/>
      <c r="F119" s="68"/>
      <c r="G119" s="68"/>
      <c r="H119" s="68"/>
      <c r="I119" s="68"/>
      <c r="J119" s="68"/>
      <c r="K119" s="68"/>
      <c r="L119" s="68"/>
      <c r="M119" s="11" t="s">
        <v>383</v>
      </c>
    </row>
    <row r="120" spans="1:13" s="185" customFormat="1" ht="30" customHeight="1" x14ac:dyDescent="0.25">
      <c r="A120" s="68"/>
      <c r="B120" s="154" t="s">
        <v>218</v>
      </c>
      <c r="C120" s="15" t="s">
        <v>292</v>
      </c>
      <c r="D120" s="81"/>
      <c r="E120" s="81">
        <v>80</v>
      </c>
      <c r="F120" s="81">
        <v>404</v>
      </c>
      <c r="G120" s="15">
        <v>80</v>
      </c>
      <c r="H120" s="15">
        <v>80</v>
      </c>
      <c r="I120" s="15">
        <v>80</v>
      </c>
      <c r="J120" s="15">
        <v>80</v>
      </c>
      <c r="K120" s="15">
        <v>80</v>
      </c>
      <c r="L120" s="15">
        <v>400</v>
      </c>
      <c r="M120" s="11"/>
    </row>
    <row r="121" spans="1:13" s="185" customFormat="1" ht="62.25" customHeight="1" x14ac:dyDescent="0.25">
      <c r="A121" s="15"/>
      <c r="B121" s="154" t="s">
        <v>506</v>
      </c>
      <c r="C121" s="15" t="s">
        <v>66</v>
      </c>
      <c r="D121" s="81"/>
      <c r="E121" s="81">
        <v>22</v>
      </c>
      <c r="F121" s="81">
        <v>93</v>
      </c>
      <c r="G121" s="15">
        <v>22</v>
      </c>
      <c r="H121" s="15">
        <v>22</v>
      </c>
      <c r="I121" s="15">
        <v>22</v>
      </c>
      <c r="J121" s="15">
        <v>22</v>
      </c>
      <c r="K121" s="15">
        <v>22</v>
      </c>
      <c r="L121" s="15">
        <v>110</v>
      </c>
      <c r="M121" s="11"/>
    </row>
    <row r="122" spans="1:13" s="185" customFormat="1" x14ac:dyDescent="0.25">
      <c r="A122" s="15"/>
      <c r="B122" s="154" t="s">
        <v>507</v>
      </c>
      <c r="C122" s="15" t="s">
        <v>66</v>
      </c>
      <c r="D122" s="81"/>
      <c r="E122" s="81"/>
      <c r="F122" s="81"/>
      <c r="G122" s="15"/>
      <c r="H122" s="15"/>
      <c r="I122" s="15"/>
      <c r="J122" s="15"/>
      <c r="K122" s="15"/>
      <c r="L122" s="15"/>
      <c r="M122" s="11"/>
    </row>
    <row r="123" spans="1:13" s="56" customFormat="1" ht="30" customHeight="1" x14ac:dyDescent="0.25">
      <c r="A123" s="15"/>
      <c r="B123" s="162" t="s">
        <v>293</v>
      </c>
      <c r="C123" s="15" t="s">
        <v>66</v>
      </c>
      <c r="D123" s="81">
        <v>4</v>
      </c>
      <c r="E123" s="81">
        <v>1</v>
      </c>
      <c r="F123" s="81">
        <v>8</v>
      </c>
      <c r="G123" s="15">
        <v>3</v>
      </c>
      <c r="H123" s="15">
        <v>3</v>
      </c>
      <c r="I123" s="15">
        <v>2</v>
      </c>
      <c r="J123" s="15">
        <v>2</v>
      </c>
      <c r="K123" s="15">
        <v>2</v>
      </c>
      <c r="L123" s="15">
        <v>12</v>
      </c>
      <c r="M123" s="11"/>
    </row>
    <row r="124" spans="1:13" s="185" customFormat="1" ht="30" customHeight="1" x14ac:dyDescent="0.25">
      <c r="A124" s="15"/>
      <c r="B124" s="154" t="s">
        <v>219</v>
      </c>
      <c r="C124" s="15" t="s">
        <v>6</v>
      </c>
      <c r="D124" s="81"/>
      <c r="E124" s="81">
        <v>4000</v>
      </c>
      <c r="F124" s="81">
        <v>23384.86</v>
      </c>
      <c r="G124" s="15" t="s">
        <v>405</v>
      </c>
      <c r="H124" s="15" t="s">
        <v>405</v>
      </c>
      <c r="I124" s="15" t="s">
        <v>405</v>
      </c>
      <c r="J124" s="15" t="s">
        <v>405</v>
      </c>
      <c r="K124" s="15" t="s">
        <v>405</v>
      </c>
      <c r="L124" s="15" t="s">
        <v>405</v>
      </c>
      <c r="M124" s="11"/>
    </row>
    <row r="125" spans="1:13" s="185" customFormat="1" ht="30" customHeight="1" x14ac:dyDescent="0.25">
      <c r="A125" s="15"/>
      <c r="B125" s="154" t="s">
        <v>294</v>
      </c>
      <c r="C125" s="15" t="s">
        <v>6</v>
      </c>
      <c r="D125" s="81">
        <v>1343</v>
      </c>
      <c r="E125" s="81">
        <v>500</v>
      </c>
      <c r="F125" s="81">
        <v>1946.68</v>
      </c>
      <c r="G125" s="15" t="s">
        <v>405</v>
      </c>
      <c r="H125" s="15" t="s">
        <v>405</v>
      </c>
      <c r="I125" s="15" t="s">
        <v>405</v>
      </c>
      <c r="J125" s="15" t="s">
        <v>405</v>
      </c>
      <c r="K125" s="15" t="s">
        <v>405</v>
      </c>
      <c r="L125" s="15" t="s">
        <v>405</v>
      </c>
      <c r="M125" s="11"/>
    </row>
    <row r="126" spans="1:13" s="185" customFormat="1" ht="30" customHeight="1" x14ac:dyDescent="0.25">
      <c r="A126" s="28">
        <v>6</v>
      </c>
      <c r="B126" s="145" t="s">
        <v>295</v>
      </c>
      <c r="C126" s="9"/>
      <c r="D126" s="12"/>
      <c r="E126" s="81"/>
      <c r="F126" s="81"/>
      <c r="G126" s="9"/>
      <c r="H126" s="9"/>
      <c r="I126" s="9"/>
      <c r="J126" s="9"/>
      <c r="K126" s="9"/>
      <c r="L126" s="9"/>
      <c r="M126" s="11" t="s">
        <v>383</v>
      </c>
    </row>
    <row r="127" spans="1:13" s="185" customFormat="1" ht="30" customHeight="1" x14ac:dyDescent="0.25">
      <c r="A127" s="27"/>
      <c r="B127" s="137" t="s">
        <v>296</v>
      </c>
      <c r="C127" s="9" t="s">
        <v>66</v>
      </c>
      <c r="D127" s="12">
        <v>23</v>
      </c>
      <c r="E127" s="81">
        <v>31</v>
      </c>
      <c r="F127" s="81">
        <v>31</v>
      </c>
      <c r="G127" s="9">
        <v>34</v>
      </c>
      <c r="H127" s="9">
        <v>37</v>
      </c>
      <c r="I127" s="9">
        <v>39</v>
      </c>
      <c r="J127" s="9">
        <v>41</v>
      </c>
      <c r="K127" s="9">
        <v>43</v>
      </c>
      <c r="L127" s="9">
        <v>43</v>
      </c>
      <c r="M127" s="11"/>
    </row>
    <row r="128" spans="1:13" s="185" customFormat="1" ht="30" customHeight="1" x14ac:dyDescent="0.25">
      <c r="A128" s="27"/>
      <c r="B128" s="137" t="s">
        <v>297</v>
      </c>
      <c r="C128" s="9" t="s">
        <v>239</v>
      </c>
      <c r="D128" s="12">
        <v>6669</v>
      </c>
      <c r="E128" s="81">
        <v>8615.68</v>
      </c>
      <c r="F128" s="81">
        <v>8615.68</v>
      </c>
      <c r="G128" s="15" t="s">
        <v>405</v>
      </c>
      <c r="H128" s="15" t="s">
        <v>405</v>
      </c>
      <c r="I128" s="15" t="s">
        <v>405</v>
      </c>
      <c r="J128" s="15" t="s">
        <v>405</v>
      </c>
      <c r="K128" s="15" t="s">
        <v>405</v>
      </c>
      <c r="L128" s="15" t="s">
        <v>405</v>
      </c>
      <c r="M128" s="11"/>
    </row>
    <row r="129" spans="1:14" s="56" customFormat="1" ht="30" customHeight="1" x14ac:dyDescent="0.25">
      <c r="A129" s="27"/>
      <c r="B129" s="137" t="s">
        <v>298</v>
      </c>
      <c r="C129" s="9" t="s">
        <v>239</v>
      </c>
      <c r="D129" s="12">
        <v>6669</v>
      </c>
      <c r="E129" s="81">
        <v>8615.68</v>
      </c>
      <c r="F129" s="81">
        <v>8615.68</v>
      </c>
      <c r="G129" s="15" t="s">
        <v>405</v>
      </c>
      <c r="H129" s="15" t="s">
        <v>405</v>
      </c>
      <c r="I129" s="15" t="s">
        <v>405</v>
      </c>
      <c r="J129" s="15" t="s">
        <v>405</v>
      </c>
      <c r="K129" s="15" t="s">
        <v>405</v>
      </c>
      <c r="L129" s="15" t="s">
        <v>405</v>
      </c>
      <c r="M129" s="11"/>
    </row>
    <row r="130" spans="1:14" s="185" customFormat="1" ht="49.5" x14ac:dyDescent="0.25">
      <c r="A130" s="11" t="s">
        <v>48</v>
      </c>
      <c r="B130" s="62" t="s">
        <v>11</v>
      </c>
      <c r="C130" s="9"/>
      <c r="D130" s="9"/>
      <c r="E130" s="9"/>
      <c r="F130" s="9"/>
      <c r="G130" s="9"/>
      <c r="H130" s="9"/>
      <c r="I130" s="9"/>
      <c r="J130" s="9"/>
      <c r="K130" s="9"/>
      <c r="L130" s="9"/>
      <c r="M130" s="11" t="s">
        <v>151</v>
      </c>
    </row>
    <row r="131" spans="1:14" s="185" customFormat="1" ht="33.75" x14ac:dyDescent="0.25">
      <c r="A131" s="11">
        <v>1</v>
      </c>
      <c r="B131" s="62" t="s">
        <v>554</v>
      </c>
      <c r="C131" s="11" t="s">
        <v>6</v>
      </c>
      <c r="D131" s="13">
        <v>44025.748999999996</v>
      </c>
      <c r="E131" s="13">
        <v>52512.490592807102</v>
      </c>
      <c r="F131" s="13">
        <f>E131</f>
        <v>52512.490592807102</v>
      </c>
      <c r="G131" s="13">
        <v>54597.91533074675</v>
      </c>
      <c r="H131" s="13">
        <v>57607.832118345264</v>
      </c>
      <c r="I131" s="13">
        <v>60810.748601130668</v>
      </c>
      <c r="J131" s="13">
        <v>64392.078610810408</v>
      </c>
      <c r="K131" s="13">
        <v>68331.86307050279</v>
      </c>
      <c r="L131" s="13">
        <v>68365.775325623064</v>
      </c>
      <c r="M131" s="11">
        <v>62446.144407042913</v>
      </c>
    </row>
    <row r="132" spans="1:14" s="185" customFormat="1" ht="30" customHeight="1" x14ac:dyDescent="0.25">
      <c r="A132" s="11"/>
      <c r="B132" s="137" t="s">
        <v>176</v>
      </c>
      <c r="C132" s="9" t="s">
        <v>6</v>
      </c>
      <c r="D132" s="12">
        <v>32155.965</v>
      </c>
      <c r="E132" s="12">
        <v>37488.490977543901</v>
      </c>
      <c r="F132" s="12">
        <f t="shared" ref="F132:F155" si="16">E132</f>
        <v>37488.490977543901</v>
      </c>
      <c r="G132" s="12">
        <v>38632.715330746752</v>
      </c>
      <c r="H132" s="12">
        <v>40324.032118345262</v>
      </c>
      <c r="I132" s="12">
        <v>41844.14860113067</v>
      </c>
      <c r="J132" s="12">
        <v>43203.478610810409</v>
      </c>
      <c r="K132" s="12">
        <v>44708.463070502796</v>
      </c>
      <c r="L132" s="12">
        <v>44742.375325623063</v>
      </c>
      <c r="M132" s="11">
        <v>44661</v>
      </c>
    </row>
    <row r="133" spans="1:14" s="185" customFormat="1" ht="30" customHeight="1" x14ac:dyDescent="0.25">
      <c r="A133" s="11"/>
      <c r="B133" s="137" t="s">
        <v>303</v>
      </c>
      <c r="C133" s="9" t="s">
        <v>6</v>
      </c>
      <c r="D133" s="12">
        <v>15724.481</v>
      </c>
      <c r="E133" s="12">
        <v>18690.034157244299</v>
      </c>
      <c r="F133" s="12">
        <f t="shared" si="16"/>
        <v>18690.034157244299</v>
      </c>
      <c r="G133" s="12">
        <v>18035.6191886577</v>
      </c>
      <c r="H133" s="12">
        <v>18015.189799693901</v>
      </c>
      <c r="I133" s="12">
        <v>17992.810825163902</v>
      </c>
      <c r="J133" s="12">
        <v>17970.761365948401</v>
      </c>
      <c r="K133" s="12">
        <v>17949.673107728002</v>
      </c>
      <c r="L133" s="12">
        <v>17949.673107728002</v>
      </c>
      <c r="M133" s="11"/>
    </row>
    <row r="134" spans="1:14" s="185" customFormat="1" ht="30" customHeight="1" x14ac:dyDescent="0.25">
      <c r="A134" s="11"/>
      <c r="B134" s="137" t="s">
        <v>304</v>
      </c>
      <c r="C134" s="9" t="s">
        <v>6</v>
      </c>
      <c r="D134" s="12">
        <v>2009.693</v>
      </c>
      <c r="E134" s="12">
        <v>2544.6117228134499</v>
      </c>
      <c r="F134" s="12">
        <f t="shared" si="16"/>
        <v>2544.6117228134499</v>
      </c>
      <c r="G134" s="12">
        <v>2682.3315269543928</v>
      </c>
      <c r="H134" s="12">
        <v>2783.3068632255008</v>
      </c>
      <c r="I134" s="12">
        <v>2802.3335843891355</v>
      </c>
      <c r="J134" s="12">
        <v>2971.6463583558461</v>
      </c>
      <c r="K134" s="12">
        <v>2981.5518462170303</v>
      </c>
      <c r="L134" s="12">
        <v>2981.5518462170303</v>
      </c>
      <c r="M134" s="11"/>
      <c r="N134" s="191"/>
    </row>
    <row r="135" spans="1:14" s="185" customFormat="1" ht="30" customHeight="1" x14ac:dyDescent="0.25">
      <c r="A135" s="11"/>
      <c r="B135" s="137" t="s">
        <v>305</v>
      </c>
      <c r="C135" s="9" t="s">
        <v>6</v>
      </c>
      <c r="D135" s="12">
        <v>4656.5119000000004</v>
      </c>
      <c r="E135" s="12">
        <v>4539.2496428377099</v>
      </c>
      <c r="F135" s="12">
        <f t="shared" si="16"/>
        <v>4539.2496428377099</v>
      </c>
      <c r="G135" s="12">
        <v>5379.0108267626902</v>
      </c>
      <c r="H135" s="12">
        <v>6460.8428632520208</v>
      </c>
      <c r="I135" s="12">
        <v>7501.0385642355996</v>
      </c>
      <c r="J135" s="12">
        <v>8262.3939785055099</v>
      </c>
      <c r="K135" s="12">
        <v>9013</v>
      </c>
      <c r="L135" s="12">
        <v>9013</v>
      </c>
      <c r="M135" s="11"/>
      <c r="N135" s="191"/>
    </row>
    <row r="136" spans="1:14" s="185" customFormat="1" ht="30" customHeight="1" x14ac:dyDescent="0.25">
      <c r="A136" s="11"/>
      <c r="B136" s="137" t="s">
        <v>306</v>
      </c>
      <c r="C136" s="9" t="s">
        <v>6</v>
      </c>
      <c r="D136" s="12"/>
      <c r="E136" s="12">
        <v>38.96926618469098</v>
      </c>
      <c r="F136" s="12">
        <f t="shared" si="16"/>
        <v>38.96926618469098</v>
      </c>
      <c r="G136" s="12">
        <v>39.137</v>
      </c>
      <c r="H136" s="12">
        <v>40.646047289304427</v>
      </c>
      <c r="I136" s="12">
        <v>40.646047289304427</v>
      </c>
      <c r="J136" s="12">
        <v>40.646047289304427</v>
      </c>
      <c r="K136" s="12">
        <v>40.646047289304398</v>
      </c>
      <c r="L136" s="12">
        <v>40.646047289304398</v>
      </c>
      <c r="M136" s="11"/>
    </row>
    <row r="137" spans="1:14" s="185" customFormat="1" ht="30" customHeight="1" x14ac:dyDescent="0.25">
      <c r="A137" s="11"/>
      <c r="B137" s="137" t="s">
        <v>177</v>
      </c>
      <c r="C137" s="9" t="s">
        <v>6</v>
      </c>
      <c r="D137" s="12">
        <v>442.92399999999998</v>
      </c>
      <c r="E137" s="12">
        <v>458</v>
      </c>
      <c r="F137" s="12">
        <f t="shared" si="16"/>
        <v>458</v>
      </c>
      <c r="G137" s="12">
        <v>453</v>
      </c>
      <c r="H137" s="12">
        <v>453</v>
      </c>
      <c r="I137" s="12">
        <v>453</v>
      </c>
      <c r="J137" s="12">
        <v>453</v>
      </c>
      <c r="K137" s="12">
        <v>453</v>
      </c>
      <c r="L137" s="12">
        <v>453</v>
      </c>
      <c r="M137" s="11"/>
    </row>
    <row r="138" spans="1:14" s="185" customFormat="1" ht="30" customHeight="1" x14ac:dyDescent="0.25">
      <c r="A138" s="11"/>
      <c r="B138" s="137" t="s">
        <v>178</v>
      </c>
      <c r="C138" s="9" t="s">
        <v>6</v>
      </c>
      <c r="D138" s="12">
        <v>11426.86</v>
      </c>
      <c r="E138" s="12">
        <v>14565.999615263199</v>
      </c>
      <c r="F138" s="12">
        <f t="shared" si="16"/>
        <v>14565.999615263199</v>
      </c>
      <c r="G138" s="12">
        <v>15512.2</v>
      </c>
      <c r="H138" s="12">
        <v>16830.8</v>
      </c>
      <c r="I138" s="12">
        <v>18513.599999999999</v>
      </c>
      <c r="J138" s="12">
        <v>20735.599999999999</v>
      </c>
      <c r="K138" s="12">
        <v>23170.400000000001</v>
      </c>
      <c r="L138" s="12">
        <v>23170.400000000001</v>
      </c>
      <c r="M138" s="11"/>
      <c r="N138" s="191"/>
    </row>
    <row r="139" spans="1:14" s="185" customFormat="1" ht="30" customHeight="1" x14ac:dyDescent="0.25">
      <c r="A139" s="11"/>
      <c r="B139" s="137" t="s">
        <v>307</v>
      </c>
      <c r="C139" s="9" t="s">
        <v>6</v>
      </c>
      <c r="D139" s="12">
        <v>7419.9229999999998</v>
      </c>
      <c r="E139" s="12">
        <v>9128</v>
      </c>
      <c r="F139" s="12">
        <f t="shared" si="16"/>
        <v>9128</v>
      </c>
      <c r="G139" s="12">
        <v>9910.4</v>
      </c>
      <c r="H139" s="12">
        <v>10921</v>
      </c>
      <c r="I139" s="12">
        <v>12241.3</v>
      </c>
      <c r="J139" s="12">
        <v>14018</v>
      </c>
      <c r="K139" s="12">
        <v>15974</v>
      </c>
      <c r="L139" s="12">
        <v>15974</v>
      </c>
      <c r="M139" s="11"/>
    </row>
    <row r="140" spans="1:14" s="185" customFormat="1" ht="30" customHeight="1" x14ac:dyDescent="0.25">
      <c r="A140" s="11">
        <v>2</v>
      </c>
      <c r="B140" s="145" t="s">
        <v>224</v>
      </c>
      <c r="C140" s="11"/>
      <c r="D140" s="11"/>
      <c r="E140" s="11"/>
      <c r="F140" s="12"/>
      <c r="G140" s="190"/>
      <c r="H140" s="190"/>
      <c r="I140" s="190"/>
      <c r="J140" s="190"/>
      <c r="K140" s="190"/>
      <c r="L140" s="190"/>
      <c r="M140" s="11" t="s">
        <v>151</v>
      </c>
    </row>
    <row r="141" spans="1:14" s="185" customFormat="1" ht="30" customHeight="1" x14ac:dyDescent="0.25">
      <c r="A141" s="9" t="s">
        <v>5</v>
      </c>
      <c r="B141" s="21" t="s">
        <v>12</v>
      </c>
      <c r="C141" s="9" t="s">
        <v>13</v>
      </c>
      <c r="D141" s="163">
        <v>514207.35</v>
      </c>
      <c r="E141" s="163">
        <v>494399.91</v>
      </c>
      <c r="F141" s="12">
        <f t="shared" si="16"/>
        <v>494399.91</v>
      </c>
      <c r="G141" s="163">
        <v>494000</v>
      </c>
      <c r="H141" s="163">
        <v>493400</v>
      </c>
      <c r="I141" s="163">
        <v>492750</v>
      </c>
      <c r="J141" s="163">
        <v>492100</v>
      </c>
      <c r="K141" s="163">
        <v>491500</v>
      </c>
      <c r="L141" s="163">
        <v>491500</v>
      </c>
      <c r="M141" s="11"/>
    </row>
    <row r="142" spans="1:14" s="185" customFormat="1" ht="30" customHeight="1" x14ac:dyDescent="0.25">
      <c r="A142" s="9"/>
      <c r="B142" s="21" t="s">
        <v>14</v>
      </c>
      <c r="C142" s="9" t="s">
        <v>15</v>
      </c>
      <c r="D142" s="163">
        <v>65.470631643052172</v>
      </c>
      <c r="E142" s="163">
        <v>67.853417499190499</v>
      </c>
      <c r="F142" s="12">
        <f t="shared" si="16"/>
        <v>67.853417499190499</v>
      </c>
      <c r="G142" s="163">
        <v>67.006047658426965</v>
      </c>
      <c r="H142" s="163">
        <v>67.011435985257904</v>
      </c>
      <c r="I142" s="163">
        <v>67.016245561563153</v>
      </c>
      <c r="J142" s="163">
        <v>67.022459794161833</v>
      </c>
      <c r="K142" s="163">
        <v>67.02510168615413</v>
      </c>
      <c r="L142" s="163">
        <v>67.02510168615413</v>
      </c>
      <c r="M142" s="11"/>
    </row>
    <row r="143" spans="1:14" s="185" customFormat="1" ht="30" customHeight="1" x14ac:dyDescent="0.25">
      <c r="A143" s="9"/>
      <c r="B143" s="21" t="s">
        <v>16</v>
      </c>
      <c r="C143" s="9" t="s">
        <v>17</v>
      </c>
      <c r="D143" s="163">
        <v>3366.5479999999998</v>
      </c>
      <c r="E143" s="163">
        <v>3354.6723504792199</v>
      </c>
      <c r="F143" s="163">
        <f t="shared" si="16"/>
        <v>3354.6723504792199</v>
      </c>
      <c r="G143" s="163">
        <v>3310.0987543262922</v>
      </c>
      <c r="H143" s="163">
        <v>3306.3442515126249</v>
      </c>
      <c r="I143" s="163">
        <v>3302.2255000460241</v>
      </c>
      <c r="J143" s="163">
        <v>3298.1752464707001</v>
      </c>
      <c r="K143" s="163">
        <v>3294.283747874475</v>
      </c>
      <c r="L143" s="163">
        <v>3294.283747874475</v>
      </c>
      <c r="M143" s="11"/>
    </row>
    <row r="144" spans="1:14" s="185" customFormat="1" ht="30" customHeight="1" x14ac:dyDescent="0.25">
      <c r="A144" s="9" t="s">
        <v>8</v>
      </c>
      <c r="B144" s="21" t="s">
        <v>18</v>
      </c>
      <c r="C144" s="9" t="s">
        <v>13</v>
      </c>
      <c r="D144" s="163">
        <v>4926.3500000000004</v>
      </c>
      <c r="E144" s="163">
        <v>5183</v>
      </c>
      <c r="F144" s="163">
        <f t="shared" si="16"/>
        <v>5183</v>
      </c>
      <c r="G144" s="163">
        <v>4720</v>
      </c>
      <c r="H144" s="163">
        <v>4735</v>
      </c>
      <c r="I144" s="163">
        <v>4755</v>
      </c>
      <c r="J144" s="163">
        <v>4765</v>
      </c>
      <c r="K144" s="163">
        <v>4765</v>
      </c>
      <c r="L144" s="163">
        <v>4765</v>
      </c>
      <c r="M144" s="11"/>
    </row>
    <row r="145" spans="1:14" s="185" customFormat="1" ht="30" customHeight="1" x14ac:dyDescent="0.25">
      <c r="A145" s="9"/>
      <c r="B145" s="21" t="s">
        <v>14</v>
      </c>
      <c r="C145" s="9" t="s">
        <v>15</v>
      </c>
      <c r="D145" s="163">
        <v>89.756107462928938</v>
      </c>
      <c r="E145" s="163">
        <v>87.961796210202166</v>
      </c>
      <c r="F145" s="163">
        <f t="shared" si="16"/>
        <v>87.961796210202166</v>
      </c>
      <c r="G145" s="163">
        <v>90.661049999999989</v>
      </c>
      <c r="H145" s="163">
        <v>91.563149999999979</v>
      </c>
      <c r="I145" s="163">
        <v>93.211286699999974</v>
      </c>
      <c r="J145" s="163">
        <v>93.211286699999974</v>
      </c>
      <c r="K145" s="163">
        <v>93.211286699999974</v>
      </c>
      <c r="L145" s="163">
        <v>93.211286699999974</v>
      </c>
      <c r="M145" s="11"/>
    </row>
    <row r="146" spans="1:14" s="185" customFormat="1" ht="30" customHeight="1" x14ac:dyDescent="0.25">
      <c r="A146" s="9"/>
      <c r="B146" s="21" t="s">
        <v>16</v>
      </c>
      <c r="C146" s="9" t="s">
        <v>17</v>
      </c>
      <c r="D146" s="163">
        <v>44.216999999999999</v>
      </c>
      <c r="E146" s="163">
        <v>45.590598975747803</v>
      </c>
      <c r="F146" s="163">
        <f t="shared" si="16"/>
        <v>45.590598975747803</v>
      </c>
      <c r="G146" s="163">
        <v>42.792015599999999</v>
      </c>
      <c r="H146" s="163">
        <v>43.355151524999989</v>
      </c>
      <c r="I146" s="163">
        <v>44.321966825849991</v>
      </c>
      <c r="J146" s="163">
        <v>44.415178112549981</v>
      </c>
      <c r="K146" s="163">
        <v>44.415178112549981</v>
      </c>
      <c r="L146" s="163">
        <v>44.415178112549995</v>
      </c>
      <c r="M146" s="11"/>
    </row>
    <row r="147" spans="1:14" s="185" customFormat="1" ht="30" customHeight="1" x14ac:dyDescent="0.25">
      <c r="A147" s="9" t="s">
        <v>19</v>
      </c>
      <c r="B147" s="21" t="s">
        <v>20</v>
      </c>
      <c r="C147" s="9" t="s">
        <v>13</v>
      </c>
      <c r="D147" s="163">
        <v>2483.8599999999997</v>
      </c>
      <c r="E147" s="163">
        <v>3364.58</v>
      </c>
      <c r="F147" s="163">
        <f t="shared" si="16"/>
        <v>3364.58</v>
      </c>
      <c r="G147" s="163">
        <v>4604.9059534690005</v>
      </c>
      <c r="H147" s="163">
        <v>4629.9059534690005</v>
      </c>
      <c r="I147" s="163">
        <v>4654.9059534690005</v>
      </c>
      <c r="J147" s="163">
        <v>4669.9059534690005</v>
      </c>
      <c r="K147" s="163">
        <v>4679.9059534690005</v>
      </c>
      <c r="L147" s="163">
        <v>4679.9059534690005</v>
      </c>
      <c r="M147" s="11"/>
      <c r="N147" s="191"/>
    </row>
    <row r="148" spans="1:14" s="185" customFormat="1" ht="30" customHeight="1" x14ac:dyDescent="0.25">
      <c r="A148" s="9" t="s">
        <v>21</v>
      </c>
      <c r="B148" s="21" t="s">
        <v>103</v>
      </c>
      <c r="C148" s="9" t="s">
        <v>13</v>
      </c>
      <c r="D148" s="163">
        <v>1252.0999999999999</v>
      </c>
      <c r="E148" s="163">
        <v>2009.2800000000002</v>
      </c>
      <c r="F148" s="163">
        <f t="shared" si="16"/>
        <v>2009.2800000000002</v>
      </c>
      <c r="G148" s="163">
        <v>1910</v>
      </c>
      <c r="H148" s="163">
        <v>1930</v>
      </c>
      <c r="I148" s="163">
        <v>1950</v>
      </c>
      <c r="J148" s="163">
        <v>1960</v>
      </c>
      <c r="K148" s="163">
        <v>1970</v>
      </c>
      <c r="L148" s="163">
        <v>1970</v>
      </c>
      <c r="M148" s="11"/>
      <c r="N148" s="191"/>
    </row>
    <row r="149" spans="1:14" s="185" customFormat="1" ht="30" customHeight="1" x14ac:dyDescent="0.25">
      <c r="A149" s="9" t="s">
        <v>104</v>
      </c>
      <c r="B149" s="21" t="s">
        <v>22</v>
      </c>
      <c r="C149" s="9" t="s">
        <v>13</v>
      </c>
      <c r="D149" s="163">
        <v>34490.659999999989</v>
      </c>
      <c r="E149" s="163">
        <v>47642.492977161841</v>
      </c>
      <c r="F149" s="163">
        <f t="shared" si="16"/>
        <v>47642.492977161841</v>
      </c>
      <c r="G149" s="163">
        <v>46394.424323914456</v>
      </c>
      <c r="H149" s="163">
        <v>46844.066861011248</v>
      </c>
      <c r="I149" s="163">
        <v>47257.569321116949</v>
      </c>
      <c r="J149" s="163">
        <v>47655.474828025835</v>
      </c>
      <c r="K149" s="163">
        <v>48004.910814182047</v>
      </c>
      <c r="L149" s="163">
        <v>48004.910814182047</v>
      </c>
      <c r="M149" s="11"/>
    </row>
    <row r="150" spans="1:14" s="185" customFormat="1" ht="30" customHeight="1" x14ac:dyDescent="0.25">
      <c r="A150" s="9"/>
      <c r="B150" s="137" t="s">
        <v>516</v>
      </c>
      <c r="C150" s="9" t="s">
        <v>13</v>
      </c>
      <c r="D150" s="163">
        <v>7487</v>
      </c>
      <c r="E150" s="163">
        <v>5309.0129771618358</v>
      </c>
      <c r="F150" s="163">
        <f t="shared" si="16"/>
        <v>5309.0129771618358</v>
      </c>
      <c r="G150" s="163">
        <v>5362</v>
      </c>
      <c r="H150" s="163">
        <v>5419</v>
      </c>
      <c r="I150" s="163">
        <v>5489</v>
      </c>
      <c r="J150" s="163">
        <v>5564</v>
      </c>
      <c r="K150" s="163">
        <v>5658.9307395631686</v>
      </c>
      <c r="L150" s="163">
        <v>5658.9307395631686</v>
      </c>
      <c r="M150" s="11"/>
    </row>
    <row r="151" spans="1:14" s="185" customFormat="1" ht="30" customHeight="1" x14ac:dyDescent="0.25">
      <c r="A151" s="9"/>
      <c r="B151" s="21"/>
      <c r="C151" s="9" t="s">
        <v>23</v>
      </c>
      <c r="D151" s="163">
        <v>144.58600000000001</v>
      </c>
      <c r="E151" s="163">
        <v>111.768804191985</v>
      </c>
      <c r="F151" s="163">
        <f t="shared" si="16"/>
        <v>111.768804191985</v>
      </c>
      <c r="G151" s="163">
        <v>122.68574215163271</v>
      </c>
      <c r="H151" s="163">
        <v>123.23264214473737</v>
      </c>
      <c r="I151" s="163">
        <v>124.96579786724931</v>
      </c>
      <c r="J151" s="163">
        <v>125.78688701817703</v>
      </c>
      <c r="K151" s="163">
        <v>126.55125364410073</v>
      </c>
      <c r="L151" s="163">
        <v>126.55125364410073</v>
      </c>
      <c r="M151" s="11"/>
    </row>
    <row r="152" spans="1:14" s="185" customFormat="1" ht="30" customHeight="1" x14ac:dyDescent="0.25">
      <c r="A152" s="9"/>
      <c r="B152" s="137" t="s">
        <v>179</v>
      </c>
      <c r="C152" s="9" t="s">
        <v>13</v>
      </c>
      <c r="D152" s="163">
        <v>5515</v>
      </c>
      <c r="E152" s="163">
        <v>3642.53</v>
      </c>
      <c r="F152" s="163">
        <f t="shared" si="16"/>
        <v>3642.53</v>
      </c>
      <c r="G152" s="163">
        <v>4104.5080500000004</v>
      </c>
      <c r="H152" s="163">
        <v>4145.5531305000004</v>
      </c>
      <c r="I152" s="163">
        <v>4187.008661805</v>
      </c>
      <c r="J152" s="163">
        <v>4228.8787484230497</v>
      </c>
      <c r="K152" s="163">
        <v>4288</v>
      </c>
      <c r="L152" s="163">
        <v>4288</v>
      </c>
      <c r="M152" s="11"/>
    </row>
    <row r="153" spans="1:14" s="185" customFormat="1" ht="30" customHeight="1" x14ac:dyDescent="0.25">
      <c r="A153" s="9"/>
      <c r="B153" s="21"/>
      <c r="C153" s="9" t="s">
        <v>23</v>
      </c>
      <c r="D153" s="163">
        <v>53.5</v>
      </c>
      <c r="E153" s="163">
        <v>52.843466100000001</v>
      </c>
      <c r="F153" s="163">
        <f t="shared" si="16"/>
        <v>52.843466100000001</v>
      </c>
      <c r="G153" s="163">
        <v>52.843466100000008</v>
      </c>
      <c r="H153" s="163">
        <v>54.531486100000002</v>
      </c>
      <c r="I153" s="163">
        <v>54.6496475</v>
      </c>
      <c r="J153" s="163">
        <v>54.776249</v>
      </c>
      <c r="K153" s="163">
        <v>58.751536100000003</v>
      </c>
      <c r="L153" s="163">
        <v>58.751536100000003</v>
      </c>
      <c r="M153" s="11"/>
    </row>
    <row r="154" spans="1:14" s="185" customFormat="1" ht="30" customHeight="1" x14ac:dyDescent="0.25">
      <c r="A154" s="9"/>
      <c r="B154" s="137" t="s">
        <v>180</v>
      </c>
      <c r="C154" s="9" t="s">
        <v>13</v>
      </c>
      <c r="D154" s="163">
        <v>12171</v>
      </c>
      <c r="E154" s="163">
        <v>13858.400000000001</v>
      </c>
      <c r="F154" s="163">
        <f t="shared" si="16"/>
        <v>13858.400000000001</v>
      </c>
      <c r="G154" s="163">
        <v>15008.883889999999</v>
      </c>
      <c r="H154" s="163">
        <v>15023.892773889998</v>
      </c>
      <c r="I154" s="163">
        <v>15038.916666663888</v>
      </c>
      <c r="J154" s="163">
        <v>15053.955583330553</v>
      </c>
      <c r="K154" s="163">
        <v>15069.009538913884</v>
      </c>
      <c r="L154" s="163">
        <v>15069.009538913884</v>
      </c>
      <c r="M154" s="11"/>
      <c r="N154" s="191"/>
    </row>
    <row r="155" spans="1:14" s="185" customFormat="1" ht="30" customHeight="1" x14ac:dyDescent="0.25">
      <c r="A155" s="9"/>
      <c r="B155" s="21"/>
      <c r="C155" s="9" t="s">
        <v>23</v>
      </c>
      <c r="D155" s="163">
        <v>129.64599999999999</v>
      </c>
      <c r="E155" s="163">
        <v>181.85803002540001</v>
      </c>
      <c r="F155" s="163">
        <f t="shared" si="16"/>
        <v>181.85803002540001</v>
      </c>
      <c r="G155" s="163">
        <v>189.79910977713695</v>
      </c>
      <c r="H155" s="163">
        <v>197.8813029651763</v>
      </c>
      <c r="I155" s="163">
        <v>200.90269326358143</v>
      </c>
      <c r="J155" s="163">
        <v>213.3053038713241</v>
      </c>
      <c r="K155" s="163">
        <v>214.01632155089516</v>
      </c>
      <c r="L155" s="163">
        <v>214.01632155089516</v>
      </c>
      <c r="M155" s="11"/>
    </row>
    <row r="156" spans="1:14" s="185" customFormat="1" ht="30" customHeight="1" x14ac:dyDescent="0.25">
      <c r="A156" s="11">
        <v>3</v>
      </c>
      <c r="B156" s="62" t="s">
        <v>24</v>
      </c>
      <c r="C156" s="11"/>
      <c r="D156" s="11"/>
      <c r="E156" s="11"/>
      <c r="F156" s="190"/>
      <c r="G156" s="190"/>
      <c r="H156" s="190"/>
      <c r="I156" s="190"/>
      <c r="J156" s="190"/>
      <c r="K156" s="190"/>
      <c r="L156" s="190"/>
      <c r="M156" s="11" t="s">
        <v>151</v>
      </c>
    </row>
    <row r="157" spans="1:14" s="185" customFormat="1" ht="39.75" customHeight="1" x14ac:dyDescent="0.25">
      <c r="A157" s="11" t="s">
        <v>5</v>
      </c>
      <c r="B157" s="62" t="s">
        <v>230</v>
      </c>
      <c r="C157" s="11"/>
      <c r="D157" s="11"/>
      <c r="E157" s="11"/>
      <c r="F157" s="190"/>
      <c r="G157" s="190"/>
      <c r="H157" s="190"/>
      <c r="I157" s="190"/>
      <c r="J157" s="190"/>
      <c r="K157" s="190"/>
      <c r="L157" s="190"/>
      <c r="M157" s="11"/>
    </row>
    <row r="158" spans="1:14" s="185" customFormat="1" ht="30" customHeight="1" x14ac:dyDescent="0.25">
      <c r="A158" s="9"/>
      <c r="B158" s="137" t="s">
        <v>181</v>
      </c>
      <c r="C158" s="9" t="s">
        <v>25</v>
      </c>
      <c r="D158" s="164">
        <v>4677</v>
      </c>
      <c r="E158" s="163">
        <v>3995</v>
      </c>
      <c r="F158" s="163">
        <f>E158</f>
        <v>3995</v>
      </c>
      <c r="G158" s="163">
        <v>4210.221462391004</v>
      </c>
      <c r="H158" s="163">
        <v>4378.6303208866439</v>
      </c>
      <c r="I158" s="163">
        <v>4553.7755337221097</v>
      </c>
      <c r="J158" s="163">
        <v>4735.9265550709943</v>
      </c>
      <c r="K158" s="163">
        <v>4861</v>
      </c>
      <c r="L158" s="163">
        <v>4861</v>
      </c>
      <c r="M158" s="11"/>
    </row>
    <row r="159" spans="1:14" s="185" customFormat="1" ht="30" customHeight="1" x14ac:dyDescent="0.25">
      <c r="A159" s="9"/>
      <c r="B159" s="137" t="s">
        <v>182</v>
      </c>
      <c r="C159" s="9" t="s">
        <v>25</v>
      </c>
      <c r="D159" s="164">
        <v>70341</v>
      </c>
      <c r="E159" s="163">
        <v>77723</v>
      </c>
      <c r="F159" s="163">
        <f t="shared" ref="F159:F169" si="17">E159</f>
        <v>77723</v>
      </c>
      <c r="G159" s="163">
        <v>76889.22489348083</v>
      </c>
      <c r="H159" s="163">
        <v>79964.793889220047</v>
      </c>
      <c r="I159" s="163">
        <v>83163.385644788854</v>
      </c>
      <c r="J159" s="163">
        <v>86489.921070580429</v>
      </c>
      <c r="K159" s="163">
        <v>94561</v>
      </c>
      <c r="L159" s="163">
        <v>94561</v>
      </c>
      <c r="M159" s="11"/>
    </row>
    <row r="160" spans="1:14" s="185" customFormat="1" ht="30" customHeight="1" x14ac:dyDescent="0.25">
      <c r="A160" s="9"/>
      <c r="B160" s="137" t="s">
        <v>183</v>
      </c>
      <c r="C160" s="9" t="s">
        <v>25</v>
      </c>
      <c r="D160" s="164">
        <v>454623</v>
      </c>
      <c r="E160" s="163">
        <v>518854</v>
      </c>
      <c r="F160" s="163">
        <f t="shared" si="17"/>
        <v>518854</v>
      </c>
      <c r="G160" s="163">
        <v>518185.86794705573</v>
      </c>
      <c r="H160" s="163">
        <v>538913.30266493792</v>
      </c>
      <c r="I160" s="163">
        <v>560469.83477153548</v>
      </c>
      <c r="J160" s="163">
        <v>582888.62816239696</v>
      </c>
      <c r="K160" s="163">
        <v>631266</v>
      </c>
      <c r="L160" s="163">
        <v>631266</v>
      </c>
      <c r="M160" s="11"/>
    </row>
    <row r="161" spans="1:14" s="185" customFormat="1" ht="30" customHeight="1" x14ac:dyDescent="0.25">
      <c r="A161" s="9"/>
      <c r="B161" s="137" t="s">
        <v>184</v>
      </c>
      <c r="C161" s="9" t="s">
        <v>26</v>
      </c>
      <c r="D161" s="164">
        <v>10826</v>
      </c>
      <c r="E161" s="163">
        <v>15261</v>
      </c>
      <c r="F161" s="163">
        <f t="shared" si="17"/>
        <v>15261</v>
      </c>
      <c r="G161" s="163">
        <v>16469.006116966397</v>
      </c>
      <c r="H161" s="163">
        <v>17127.766361645052</v>
      </c>
      <c r="I161" s="163">
        <v>17812.877016110855</v>
      </c>
      <c r="J161" s="163">
        <v>18525.392096755291</v>
      </c>
      <c r="K161" s="163">
        <v>18569</v>
      </c>
      <c r="L161" s="163">
        <v>18569</v>
      </c>
      <c r="M161" s="11"/>
    </row>
    <row r="162" spans="1:14" s="185" customFormat="1" ht="30" customHeight="1" x14ac:dyDescent="0.25">
      <c r="A162" s="9"/>
      <c r="B162" s="64" t="s">
        <v>85</v>
      </c>
      <c r="C162" s="165" t="s">
        <v>26</v>
      </c>
      <c r="D162" s="166">
        <v>6820</v>
      </c>
      <c r="E162" s="167">
        <v>8365</v>
      </c>
      <c r="F162" s="163">
        <f t="shared" si="17"/>
        <v>8365</v>
      </c>
      <c r="G162" s="167">
        <v>9933.74319973606</v>
      </c>
      <c r="H162" s="167">
        <v>10331.092927725502</v>
      </c>
      <c r="I162" s="167">
        <v>10744.336644834522</v>
      </c>
      <c r="J162" s="167">
        <v>11174.110110627904</v>
      </c>
      <c r="K162" s="167">
        <v>10178</v>
      </c>
      <c r="L162" s="167">
        <v>10178</v>
      </c>
      <c r="M162" s="11"/>
    </row>
    <row r="163" spans="1:14" s="187" customFormat="1" ht="30" customHeight="1" x14ac:dyDescent="0.25">
      <c r="A163" s="11" t="s">
        <v>8</v>
      </c>
      <c r="B163" s="62" t="s">
        <v>106</v>
      </c>
      <c r="C163" s="11" t="s">
        <v>36</v>
      </c>
      <c r="D163" s="168">
        <f t="shared" ref="D163" si="18">D164+D165+D166+D167</f>
        <v>53263</v>
      </c>
      <c r="E163" s="168">
        <v>60717</v>
      </c>
      <c r="F163" s="168">
        <f t="shared" si="17"/>
        <v>60717</v>
      </c>
      <c r="G163" s="168">
        <v>62397.041679923183</v>
      </c>
      <c r="H163" s="168">
        <v>64892.923347120108</v>
      </c>
      <c r="I163" s="168">
        <v>67488.640281004919</v>
      </c>
      <c r="J163" s="168">
        <v>70188.185892245121</v>
      </c>
      <c r="K163" s="168">
        <v>73871</v>
      </c>
      <c r="L163" s="168">
        <v>73871</v>
      </c>
      <c r="M163" s="11"/>
      <c r="N163" s="192"/>
    </row>
    <row r="164" spans="1:14" s="187" customFormat="1" ht="30" customHeight="1" x14ac:dyDescent="0.25">
      <c r="A164" s="9"/>
      <c r="B164" s="137" t="s">
        <v>185</v>
      </c>
      <c r="C164" s="9" t="s">
        <v>36</v>
      </c>
      <c r="D164" s="164">
        <v>644</v>
      </c>
      <c r="E164" s="163">
        <v>803</v>
      </c>
      <c r="F164" s="163">
        <f t="shared" si="17"/>
        <v>803</v>
      </c>
      <c r="G164" s="163">
        <v>398.53478533507155</v>
      </c>
      <c r="H164" s="163">
        <v>414.47617674847442</v>
      </c>
      <c r="I164" s="163">
        <v>431.05522381841342</v>
      </c>
      <c r="J164" s="163">
        <v>448.29743277115</v>
      </c>
      <c r="K164" s="163">
        <v>977</v>
      </c>
      <c r="L164" s="163">
        <v>977</v>
      </c>
      <c r="M164" s="11"/>
    </row>
    <row r="165" spans="1:14" s="185" customFormat="1" ht="30" customHeight="1" x14ac:dyDescent="0.25">
      <c r="A165" s="9"/>
      <c r="B165" s="137" t="s">
        <v>186</v>
      </c>
      <c r="C165" s="9" t="s">
        <v>36</v>
      </c>
      <c r="D165" s="164">
        <v>7899</v>
      </c>
      <c r="E165" s="163">
        <v>9478</v>
      </c>
      <c r="F165" s="163">
        <f t="shared" si="17"/>
        <v>9478</v>
      </c>
      <c r="G165" s="163">
        <v>9372.6185465806739</v>
      </c>
      <c r="H165" s="163">
        <v>9747.523288443901</v>
      </c>
      <c r="I165" s="163">
        <v>10137.424219981658</v>
      </c>
      <c r="J165" s="163">
        <v>10542.921188780925</v>
      </c>
      <c r="K165" s="163">
        <v>11532</v>
      </c>
      <c r="L165" s="163">
        <v>11532</v>
      </c>
      <c r="M165" s="11"/>
    </row>
    <row r="166" spans="1:14" s="185" customFormat="1" ht="30" customHeight="1" x14ac:dyDescent="0.25">
      <c r="A166" s="9"/>
      <c r="B166" s="137" t="s">
        <v>187</v>
      </c>
      <c r="C166" s="9" t="s">
        <v>36</v>
      </c>
      <c r="D166" s="164">
        <v>34059</v>
      </c>
      <c r="E166" s="163">
        <v>36323</v>
      </c>
      <c r="F166" s="163">
        <f t="shared" si="17"/>
        <v>36323</v>
      </c>
      <c r="G166" s="163">
        <v>37589.288217992405</v>
      </c>
      <c r="H166" s="163">
        <v>39092.8597467121</v>
      </c>
      <c r="I166" s="163">
        <v>40656.574136580588</v>
      </c>
      <c r="J166" s="163">
        <v>42282.837102043814</v>
      </c>
      <c r="K166" s="163">
        <v>44192</v>
      </c>
      <c r="L166" s="163">
        <v>44192</v>
      </c>
      <c r="M166" s="11"/>
    </row>
    <row r="167" spans="1:14" s="185" customFormat="1" ht="30" customHeight="1" x14ac:dyDescent="0.25">
      <c r="A167" s="9"/>
      <c r="B167" s="137" t="s">
        <v>188</v>
      </c>
      <c r="C167" s="9" t="s">
        <v>36</v>
      </c>
      <c r="D167" s="164">
        <f>D168+D169</f>
        <v>10661</v>
      </c>
      <c r="E167" s="164">
        <v>14113.050000000001</v>
      </c>
      <c r="F167" s="163">
        <f t="shared" si="17"/>
        <v>14113.050000000001</v>
      </c>
      <c r="G167" s="164">
        <v>15036.600130015031</v>
      </c>
      <c r="H167" s="164">
        <v>15638.064135215633</v>
      </c>
      <c r="I167" s="164">
        <v>16263.586700624259</v>
      </c>
      <c r="J167" s="164">
        <v>16914.13016864923</v>
      </c>
      <c r="K167" s="164">
        <v>17170</v>
      </c>
      <c r="L167" s="164">
        <v>17170</v>
      </c>
      <c r="M167" s="11"/>
    </row>
    <row r="168" spans="1:14" s="185" customFormat="1" ht="30" customHeight="1" x14ac:dyDescent="0.25">
      <c r="A168" s="9"/>
      <c r="B168" s="139" t="s">
        <v>107</v>
      </c>
      <c r="C168" s="165" t="s">
        <v>36</v>
      </c>
      <c r="D168" s="166">
        <v>7171</v>
      </c>
      <c r="E168" s="167">
        <v>8614.2000000000007</v>
      </c>
      <c r="F168" s="163">
        <f t="shared" si="17"/>
        <v>8614.2000000000007</v>
      </c>
      <c r="G168" s="167">
        <v>9370.8409605622292</v>
      </c>
      <c r="H168" s="167">
        <v>9745.6745989847186</v>
      </c>
      <c r="I168" s="167">
        <v>10135.501582944107</v>
      </c>
      <c r="J168" s="167">
        <v>10540.921646261872</v>
      </c>
      <c r="K168" s="167">
        <v>10480</v>
      </c>
      <c r="L168" s="167">
        <v>6690</v>
      </c>
      <c r="M168" s="11"/>
    </row>
    <row r="169" spans="1:14" s="185" customFormat="1" ht="30" customHeight="1" x14ac:dyDescent="0.25">
      <c r="A169" s="9"/>
      <c r="B169" s="139" t="s">
        <v>108</v>
      </c>
      <c r="C169" s="165" t="s">
        <v>36</v>
      </c>
      <c r="D169" s="166">
        <v>3490</v>
      </c>
      <c r="E169" s="167">
        <v>5498.85</v>
      </c>
      <c r="F169" s="163">
        <f t="shared" si="17"/>
        <v>5498.85</v>
      </c>
      <c r="G169" s="167">
        <v>5665.7591694528019</v>
      </c>
      <c r="H169" s="167">
        <v>5892.389536230914</v>
      </c>
      <c r="I169" s="167">
        <v>6128.0851176801507</v>
      </c>
      <c r="J169" s="167">
        <v>6373.2085223873573</v>
      </c>
      <c r="K169" s="167">
        <v>6690</v>
      </c>
      <c r="L169" s="167">
        <v>10480</v>
      </c>
      <c r="M169" s="11"/>
    </row>
    <row r="170" spans="1:14" s="185" customFormat="1" ht="30" customHeight="1" x14ac:dyDescent="0.25">
      <c r="A170" s="68">
        <v>4</v>
      </c>
      <c r="B170" s="67" t="s">
        <v>109</v>
      </c>
      <c r="C170" s="165"/>
      <c r="D170" s="165"/>
      <c r="E170" s="165"/>
      <c r="F170" s="165"/>
      <c r="G170" s="167"/>
      <c r="H170" s="167"/>
      <c r="I170" s="167"/>
      <c r="J170" s="167"/>
      <c r="K170" s="167"/>
      <c r="L170" s="165"/>
      <c r="M170" s="11" t="s">
        <v>151</v>
      </c>
    </row>
    <row r="171" spans="1:14" s="185" customFormat="1" ht="30" customHeight="1" x14ac:dyDescent="0.25">
      <c r="A171" s="68"/>
      <c r="B171" s="75" t="s">
        <v>110</v>
      </c>
      <c r="C171" s="165" t="s">
        <v>13</v>
      </c>
      <c r="D171" s="169">
        <v>223.3</v>
      </c>
      <c r="E171" s="165">
        <v>100</v>
      </c>
      <c r="F171" s="165">
        <f>E171</f>
        <v>100</v>
      </c>
      <c r="G171" s="165">
        <v>120</v>
      </c>
      <c r="H171" s="165">
        <v>120</v>
      </c>
      <c r="I171" s="165">
        <v>120</v>
      </c>
      <c r="J171" s="165">
        <v>120</v>
      </c>
      <c r="K171" s="165">
        <v>600</v>
      </c>
      <c r="L171" s="165">
        <v>600</v>
      </c>
      <c r="M171" s="11"/>
    </row>
    <row r="172" spans="1:14" s="185" customFormat="1" ht="30" customHeight="1" x14ac:dyDescent="0.25">
      <c r="A172" s="11">
        <v>5</v>
      </c>
      <c r="B172" s="62" t="s">
        <v>27</v>
      </c>
      <c r="C172" s="9"/>
      <c r="D172" s="170"/>
      <c r="E172" s="9"/>
      <c r="F172" s="9"/>
      <c r="G172" s="9"/>
      <c r="H172" s="9"/>
      <c r="I172" s="9"/>
      <c r="J172" s="9"/>
      <c r="K172" s="9"/>
      <c r="L172" s="9"/>
      <c r="M172" s="11" t="s">
        <v>151</v>
      </c>
    </row>
    <row r="173" spans="1:14" s="185" customFormat="1" ht="30" customHeight="1" x14ac:dyDescent="0.25">
      <c r="A173" s="9"/>
      <c r="B173" s="137" t="s">
        <v>189</v>
      </c>
      <c r="C173" s="9" t="s">
        <v>23</v>
      </c>
      <c r="D173" s="164">
        <v>565.83699999999999</v>
      </c>
      <c r="E173" s="163">
        <v>700</v>
      </c>
      <c r="F173" s="163">
        <f>E173</f>
        <v>700</v>
      </c>
      <c r="G173" s="163">
        <v>752.93</v>
      </c>
      <c r="H173" s="163">
        <v>821.58</v>
      </c>
      <c r="I173" s="163">
        <v>910.53</v>
      </c>
      <c r="J173" s="163">
        <v>1029.3599999999999</v>
      </c>
      <c r="K173" s="163">
        <v>1160.0999999999999</v>
      </c>
      <c r="L173" s="163">
        <v>1160.0999999999999</v>
      </c>
      <c r="M173" s="11"/>
    </row>
    <row r="174" spans="1:14" s="185" customFormat="1" ht="30" customHeight="1" x14ac:dyDescent="0.25">
      <c r="A174" s="9"/>
      <c r="B174" s="137" t="s">
        <v>190</v>
      </c>
      <c r="C174" s="9" t="s">
        <v>23</v>
      </c>
      <c r="D174" s="164">
        <v>18.721</v>
      </c>
      <c r="E174" s="163">
        <v>19</v>
      </c>
      <c r="F174" s="163">
        <f t="shared" ref="F174:F176" si="19">E174</f>
        <v>19</v>
      </c>
      <c r="G174" s="163">
        <v>16</v>
      </c>
      <c r="H174" s="163">
        <v>15.8</v>
      </c>
      <c r="I174" s="163">
        <v>15.5</v>
      </c>
      <c r="J174" s="163">
        <v>15.3</v>
      </c>
      <c r="K174" s="163">
        <v>15</v>
      </c>
      <c r="L174" s="163">
        <v>15</v>
      </c>
      <c r="M174" s="11"/>
    </row>
    <row r="175" spans="1:14" s="185" customFormat="1" ht="30" customHeight="1" x14ac:dyDescent="0.25">
      <c r="A175" s="9"/>
      <c r="B175" s="137" t="s">
        <v>191</v>
      </c>
      <c r="C175" s="9" t="s">
        <v>23</v>
      </c>
      <c r="D175" s="164">
        <v>547.11599999999999</v>
      </c>
      <c r="E175" s="163">
        <v>683.9</v>
      </c>
      <c r="F175" s="163">
        <f t="shared" si="19"/>
        <v>683.9</v>
      </c>
      <c r="G175" s="163">
        <v>736.93</v>
      </c>
      <c r="H175" s="163">
        <v>805.78000000000009</v>
      </c>
      <c r="I175" s="163">
        <v>895.03</v>
      </c>
      <c r="J175" s="163">
        <v>1014.06</v>
      </c>
      <c r="K175" s="163">
        <v>1145.0999999999999</v>
      </c>
      <c r="L175" s="163">
        <v>1145.0999999999999</v>
      </c>
      <c r="M175" s="11"/>
    </row>
    <row r="176" spans="1:14" s="185" customFormat="1" ht="30" customHeight="1" x14ac:dyDescent="0.25">
      <c r="A176" s="9"/>
      <c r="B176" s="21" t="s">
        <v>192</v>
      </c>
      <c r="C176" s="9" t="s">
        <v>23</v>
      </c>
      <c r="D176" s="164">
        <v>455.221</v>
      </c>
      <c r="E176" s="163">
        <v>560</v>
      </c>
      <c r="F176" s="163">
        <f t="shared" si="19"/>
        <v>560</v>
      </c>
      <c r="G176" s="163">
        <v>608</v>
      </c>
      <c r="H176" s="163">
        <v>670</v>
      </c>
      <c r="I176" s="163">
        <v>751</v>
      </c>
      <c r="J176" s="163">
        <v>860</v>
      </c>
      <c r="K176" s="163">
        <v>980</v>
      </c>
      <c r="L176" s="163">
        <v>980</v>
      </c>
      <c r="M176" s="11"/>
    </row>
    <row r="177" spans="1:13" s="185" customFormat="1" ht="52.5" customHeight="1" x14ac:dyDescent="0.25">
      <c r="A177" s="11">
        <v>6</v>
      </c>
      <c r="B177" s="62" t="s">
        <v>555</v>
      </c>
      <c r="C177" s="11" t="s">
        <v>240</v>
      </c>
      <c r="D177" s="171">
        <v>161</v>
      </c>
      <c r="E177" s="11" t="s">
        <v>405</v>
      </c>
      <c r="F177" s="190" t="s">
        <v>405</v>
      </c>
      <c r="G177" s="190" t="s">
        <v>405</v>
      </c>
      <c r="H177" s="190" t="s">
        <v>405</v>
      </c>
      <c r="I177" s="190" t="s">
        <v>405</v>
      </c>
      <c r="J177" s="190" t="s">
        <v>405</v>
      </c>
      <c r="K177" s="190" t="s">
        <v>482</v>
      </c>
      <c r="L177" s="190" t="s">
        <v>405</v>
      </c>
      <c r="M177" s="11" t="s">
        <v>386</v>
      </c>
    </row>
    <row r="178" spans="1:13" s="185" customFormat="1" ht="30" customHeight="1" x14ac:dyDescent="0.25">
      <c r="A178" s="28">
        <v>7</v>
      </c>
      <c r="B178" s="32" t="s">
        <v>88</v>
      </c>
      <c r="C178" s="30" t="s">
        <v>89</v>
      </c>
      <c r="D178" s="172">
        <v>110</v>
      </c>
      <c r="E178" s="28">
        <v>152</v>
      </c>
      <c r="F178" s="28">
        <v>152</v>
      </c>
      <c r="G178" s="28" t="s">
        <v>405</v>
      </c>
      <c r="H178" s="28" t="s">
        <v>405</v>
      </c>
      <c r="I178" s="28" t="s">
        <v>405</v>
      </c>
      <c r="J178" s="28" t="s">
        <v>405</v>
      </c>
      <c r="K178" s="28" t="s">
        <v>405</v>
      </c>
      <c r="L178" s="28" t="s">
        <v>405</v>
      </c>
      <c r="M178" s="11" t="s">
        <v>151</v>
      </c>
    </row>
    <row r="179" spans="1:13" s="56" customFormat="1" ht="30" customHeight="1" x14ac:dyDescent="0.25">
      <c r="A179" s="11" t="s">
        <v>54</v>
      </c>
      <c r="B179" s="62" t="s">
        <v>308</v>
      </c>
      <c r="C179" s="9"/>
      <c r="D179" s="9"/>
      <c r="E179" s="9"/>
      <c r="F179" s="9"/>
      <c r="G179" s="9"/>
      <c r="H179" s="9"/>
      <c r="I179" s="9"/>
      <c r="J179" s="9"/>
      <c r="K179" s="9"/>
      <c r="L179" s="9"/>
      <c r="M179" s="11" t="s">
        <v>226</v>
      </c>
    </row>
    <row r="180" spans="1:13" s="185" customFormat="1" ht="30" customHeight="1" x14ac:dyDescent="0.25">
      <c r="A180" s="11">
        <v>1</v>
      </c>
      <c r="B180" s="62" t="s">
        <v>494</v>
      </c>
      <c r="C180" s="11" t="s">
        <v>6</v>
      </c>
      <c r="D180" s="13">
        <v>66174</v>
      </c>
      <c r="E180" s="13">
        <v>87600</v>
      </c>
      <c r="F180" s="173">
        <f>E180</f>
        <v>87600</v>
      </c>
      <c r="G180" s="174">
        <v>98990</v>
      </c>
      <c r="H180" s="174">
        <v>112850</v>
      </c>
      <c r="I180" s="174">
        <v>128870</v>
      </c>
      <c r="J180" s="174">
        <v>147430</v>
      </c>
      <c r="K180" s="174">
        <v>168699.66</v>
      </c>
      <c r="L180" s="173">
        <f>K180</f>
        <v>168699.66</v>
      </c>
      <c r="M180" s="11" t="s">
        <v>226</v>
      </c>
    </row>
    <row r="181" spans="1:13" s="185" customFormat="1" ht="30" customHeight="1" x14ac:dyDescent="0.25">
      <c r="A181" s="11"/>
      <c r="B181" s="21" t="s">
        <v>29</v>
      </c>
      <c r="C181" s="9" t="s">
        <v>6</v>
      </c>
      <c r="D181" s="12">
        <v>148</v>
      </c>
      <c r="E181" s="12">
        <v>82</v>
      </c>
      <c r="F181" s="77">
        <f>E181</f>
        <v>82</v>
      </c>
      <c r="G181" s="47">
        <v>86</v>
      </c>
      <c r="H181" s="47">
        <v>90</v>
      </c>
      <c r="I181" s="47">
        <v>95</v>
      </c>
      <c r="J181" s="47">
        <v>100</v>
      </c>
      <c r="K181" s="47">
        <v>105</v>
      </c>
      <c r="L181" s="77">
        <f t="shared" ref="L181:L184" si="20">K181</f>
        <v>105</v>
      </c>
      <c r="M181" s="11"/>
    </row>
    <row r="182" spans="1:13" s="185" customFormat="1" ht="30" customHeight="1" x14ac:dyDescent="0.25">
      <c r="A182" s="11"/>
      <c r="B182" s="21" t="s">
        <v>30</v>
      </c>
      <c r="C182" s="9" t="s">
        <v>6</v>
      </c>
      <c r="D182" s="12">
        <v>65281</v>
      </c>
      <c r="E182" s="12">
        <v>86499</v>
      </c>
      <c r="F182" s="77">
        <f>E182</f>
        <v>86499</v>
      </c>
      <c r="G182" s="47">
        <v>97752</v>
      </c>
      <c r="H182" s="47">
        <v>111445</v>
      </c>
      <c r="I182" s="47">
        <v>127270</v>
      </c>
      <c r="J182" s="47">
        <v>145605</v>
      </c>
      <c r="K182" s="47">
        <v>166604</v>
      </c>
      <c r="L182" s="77">
        <f t="shared" si="20"/>
        <v>166604</v>
      </c>
      <c r="M182" s="11"/>
    </row>
    <row r="183" spans="1:13" s="185" customFormat="1" ht="30" customHeight="1" x14ac:dyDescent="0.25">
      <c r="A183" s="11"/>
      <c r="B183" s="21" t="s">
        <v>31</v>
      </c>
      <c r="C183" s="9" t="s">
        <v>6</v>
      </c>
      <c r="D183" s="12">
        <v>376</v>
      </c>
      <c r="E183" s="12">
        <v>575</v>
      </c>
      <c r="F183" s="77">
        <f>E183</f>
        <v>575</v>
      </c>
      <c r="G183" s="47">
        <v>650</v>
      </c>
      <c r="H183" s="47">
        <v>740</v>
      </c>
      <c r="I183" s="47">
        <v>845</v>
      </c>
      <c r="J183" s="47">
        <v>965</v>
      </c>
      <c r="K183" s="47">
        <v>1113.42</v>
      </c>
      <c r="L183" s="77">
        <f t="shared" si="20"/>
        <v>1113.42</v>
      </c>
      <c r="M183" s="11"/>
    </row>
    <row r="184" spans="1:13" s="185" customFormat="1" ht="30" customHeight="1" x14ac:dyDescent="0.25">
      <c r="A184" s="11"/>
      <c r="B184" s="21" t="s">
        <v>32</v>
      </c>
      <c r="C184" s="9" t="s">
        <v>6</v>
      </c>
      <c r="D184" s="12">
        <v>369</v>
      </c>
      <c r="E184" s="12">
        <v>444</v>
      </c>
      <c r="F184" s="77">
        <f>E184</f>
        <v>444</v>
      </c>
      <c r="G184" s="47">
        <v>502</v>
      </c>
      <c r="H184" s="47">
        <v>575</v>
      </c>
      <c r="I184" s="47">
        <v>660</v>
      </c>
      <c r="J184" s="47">
        <v>760</v>
      </c>
      <c r="K184" s="47">
        <v>877.24</v>
      </c>
      <c r="L184" s="77">
        <f t="shared" si="20"/>
        <v>877.24</v>
      </c>
      <c r="M184" s="11"/>
    </row>
    <row r="185" spans="1:13" s="185" customFormat="1" ht="30" customHeight="1" x14ac:dyDescent="0.25">
      <c r="A185" s="11">
        <v>2</v>
      </c>
      <c r="B185" s="62" t="s">
        <v>493</v>
      </c>
      <c r="C185" s="11" t="s">
        <v>68</v>
      </c>
      <c r="D185" s="11">
        <v>101.75</v>
      </c>
      <c r="E185" s="143">
        <v>109.49579809874797</v>
      </c>
      <c r="F185" s="11"/>
      <c r="G185" s="48">
        <v>113.00228310502283</v>
      </c>
      <c r="H185" s="48">
        <v>114.00141428427114</v>
      </c>
      <c r="I185" s="48">
        <v>114.19583517944174</v>
      </c>
      <c r="J185" s="48">
        <v>114.40211065414758</v>
      </c>
      <c r="K185" s="48">
        <v>114.42695516516312</v>
      </c>
      <c r="L185" s="175"/>
      <c r="M185" s="11" t="s">
        <v>226</v>
      </c>
    </row>
    <row r="186" spans="1:13" s="185" customFormat="1" ht="30" customHeight="1" x14ac:dyDescent="0.25">
      <c r="A186" s="9"/>
      <c r="B186" s="21" t="s">
        <v>29</v>
      </c>
      <c r="C186" s="9" t="s">
        <v>68</v>
      </c>
      <c r="D186" s="9">
        <v>103.14</v>
      </c>
      <c r="E186" s="140">
        <v>105.77915376676987</v>
      </c>
      <c r="F186" s="9"/>
      <c r="G186" s="50">
        <v>104.8780487804878</v>
      </c>
      <c r="H186" s="50">
        <v>104.65116279069768</v>
      </c>
      <c r="I186" s="50">
        <v>105.55555555555556</v>
      </c>
      <c r="J186" s="50">
        <v>105.26315789473684</v>
      </c>
      <c r="K186" s="50">
        <v>105</v>
      </c>
      <c r="L186" s="176"/>
      <c r="M186" s="11"/>
    </row>
    <row r="187" spans="1:13" s="185" customFormat="1" ht="30" customHeight="1" x14ac:dyDescent="0.25">
      <c r="A187" s="9"/>
      <c r="B187" s="21" t="s">
        <v>30</v>
      </c>
      <c r="C187" s="9" t="s">
        <v>68</v>
      </c>
      <c r="D187" s="9">
        <v>101.47</v>
      </c>
      <c r="E187" s="140">
        <v>109.49423458721084</v>
      </c>
      <c r="F187" s="9"/>
      <c r="G187" s="50">
        <v>113.00939895258905</v>
      </c>
      <c r="H187" s="50">
        <v>114.00789753662328</v>
      </c>
      <c r="I187" s="50">
        <v>114.19982951231549</v>
      </c>
      <c r="J187" s="50">
        <v>114.40638013671722</v>
      </c>
      <c r="K187" s="50">
        <v>114.42189485251193</v>
      </c>
      <c r="L187" s="176"/>
      <c r="M187" s="11"/>
    </row>
    <row r="188" spans="1:13" s="185" customFormat="1" ht="30" customHeight="1" x14ac:dyDescent="0.25">
      <c r="A188" s="9"/>
      <c r="B188" s="21" t="s">
        <v>31</v>
      </c>
      <c r="C188" s="9" t="s">
        <v>68</v>
      </c>
      <c r="D188" s="9">
        <v>103.09</v>
      </c>
      <c r="E188" s="140">
        <v>110.78357705720288</v>
      </c>
      <c r="F188" s="9"/>
      <c r="G188" s="50">
        <v>113.04347826086956</v>
      </c>
      <c r="H188" s="50">
        <v>113.84615384615384</v>
      </c>
      <c r="I188" s="50">
        <v>114.18918918918919</v>
      </c>
      <c r="J188" s="50">
        <v>114.20118343195267</v>
      </c>
      <c r="K188" s="50">
        <v>115.38031088082903</v>
      </c>
      <c r="L188" s="176"/>
      <c r="M188" s="11"/>
    </row>
    <row r="189" spans="1:13" s="185" customFormat="1" ht="30" customHeight="1" x14ac:dyDescent="0.25">
      <c r="A189" s="9"/>
      <c r="B189" s="21" t="s">
        <v>32</v>
      </c>
      <c r="C189" s="9" t="s">
        <v>68</v>
      </c>
      <c r="D189" s="9">
        <v>111.22</v>
      </c>
      <c r="E189" s="140">
        <v>108.86622204786191</v>
      </c>
      <c r="F189" s="9"/>
      <c r="G189" s="50">
        <v>113.06306306306307</v>
      </c>
      <c r="H189" s="50">
        <v>114.54183266932272</v>
      </c>
      <c r="I189" s="50">
        <v>114.78260869565217</v>
      </c>
      <c r="J189" s="50">
        <v>115.15151515151516</v>
      </c>
      <c r="K189" s="50">
        <v>115.42631578947369</v>
      </c>
      <c r="L189" s="176"/>
      <c r="M189" s="11"/>
    </row>
    <row r="190" spans="1:13" s="185" customFormat="1" ht="51.75" customHeight="1" x14ac:dyDescent="0.25">
      <c r="A190" s="11">
        <v>3</v>
      </c>
      <c r="B190" s="62" t="s">
        <v>111</v>
      </c>
      <c r="C190" s="9" t="s">
        <v>68</v>
      </c>
      <c r="D190" s="140">
        <v>18.301380012966565</v>
      </c>
      <c r="E190" s="140">
        <v>18.61</v>
      </c>
      <c r="F190" s="140"/>
      <c r="G190" s="50">
        <v>19.218279122934636</v>
      </c>
      <c r="H190" s="50">
        <v>19.895040981189929</v>
      </c>
      <c r="I190" s="50">
        <v>20.534382060792087</v>
      </c>
      <c r="J190" s="50">
        <v>21.145285697839519</v>
      </c>
      <c r="K190" s="50">
        <v>21.752297139899053</v>
      </c>
      <c r="L190" s="50">
        <v>21.75</v>
      </c>
      <c r="M190" s="11" t="s">
        <v>226</v>
      </c>
    </row>
    <row r="191" spans="1:13" s="185" customFormat="1" ht="30" customHeight="1" x14ac:dyDescent="0.25">
      <c r="A191" s="11">
        <v>4</v>
      </c>
      <c r="B191" s="62" t="s">
        <v>143</v>
      </c>
      <c r="C191" s="9"/>
      <c r="D191" s="9"/>
      <c r="E191" s="9"/>
      <c r="F191" s="9"/>
      <c r="G191" s="9"/>
      <c r="H191" s="9"/>
      <c r="I191" s="9"/>
      <c r="J191" s="9"/>
      <c r="K191" s="9"/>
      <c r="L191" s="9"/>
      <c r="M191" s="11" t="s">
        <v>226</v>
      </c>
    </row>
    <row r="192" spans="1:13" s="185" customFormat="1" ht="30" customHeight="1" x14ac:dyDescent="0.25">
      <c r="A192" s="9"/>
      <c r="B192" s="21" t="s">
        <v>33</v>
      </c>
      <c r="C192" s="9" t="s">
        <v>34</v>
      </c>
      <c r="D192" s="12">
        <v>8650</v>
      </c>
      <c r="E192" s="12">
        <v>7000</v>
      </c>
      <c r="F192" s="12">
        <f>E192</f>
        <v>7000</v>
      </c>
      <c r="G192" s="47">
        <v>7200</v>
      </c>
      <c r="H192" s="47">
        <v>7420</v>
      </c>
      <c r="I192" s="47">
        <v>7640</v>
      </c>
      <c r="J192" s="47">
        <v>7870</v>
      </c>
      <c r="K192" s="47">
        <v>8100</v>
      </c>
      <c r="L192" s="47">
        <f>K192</f>
        <v>8100</v>
      </c>
      <c r="M192" s="11"/>
    </row>
    <row r="193" spans="1:16" s="185" customFormat="1" ht="30" customHeight="1" x14ac:dyDescent="0.25">
      <c r="A193" s="9"/>
      <c r="B193" s="21" t="s">
        <v>35</v>
      </c>
      <c r="C193" s="9" t="s">
        <v>36</v>
      </c>
      <c r="D193" s="12">
        <v>324344</v>
      </c>
      <c r="E193" s="12">
        <v>541000</v>
      </c>
      <c r="F193" s="12">
        <f t="shared" ref="F193:F201" si="21">E193</f>
        <v>541000</v>
      </c>
      <c r="G193" s="47">
        <v>564000</v>
      </c>
      <c r="H193" s="47">
        <v>590000</v>
      </c>
      <c r="I193" s="47">
        <v>620000</v>
      </c>
      <c r="J193" s="47">
        <v>658000</v>
      </c>
      <c r="K193" s="47">
        <v>700000</v>
      </c>
      <c r="L193" s="47">
        <f t="shared" ref="L193:L201" si="22">K193</f>
        <v>700000</v>
      </c>
      <c r="M193" s="11"/>
    </row>
    <row r="194" spans="1:16" s="185" customFormat="1" ht="30" customHeight="1" x14ac:dyDescent="0.25">
      <c r="A194" s="9"/>
      <c r="B194" s="21" t="s">
        <v>37</v>
      </c>
      <c r="C194" s="9" t="s">
        <v>17</v>
      </c>
      <c r="D194" s="12">
        <v>2699</v>
      </c>
      <c r="E194" s="12">
        <v>2150</v>
      </c>
      <c r="F194" s="12">
        <f t="shared" si="21"/>
        <v>2150</v>
      </c>
      <c r="G194" s="47">
        <v>2260</v>
      </c>
      <c r="H194" s="47">
        <v>2380</v>
      </c>
      <c r="I194" s="47">
        <v>2510</v>
      </c>
      <c r="J194" s="47">
        <v>2650</v>
      </c>
      <c r="K194" s="47">
        <v>2800</v>
      </c>
      <c r="L194" s="47">
        <f t="shared" si="22"/>
        <v>2800</v>
      </c>
      <c r="M194" s="11"/>
    </row>
    <row r="195" spans="1:16" s="185" customFormat="1" ht="30" customHeight="1" x14ac:dyDescent="0.25">
      <c r="A195" s="9"/>
      <c r="B195" s="21" t="s">
        <v>38</v>
      </c>
      <c r="C195" s="9" t="s">
        <v>36</v>
      </c>
      <c r="D195" s="12">
        <v>14065</v>
      </c>
      <c r="E195" s="12">
        <v>30000</v>
      </c>
      <c r="F195" s="12">
        <f t="shared" si="21"/>
        <v>30000</v>
      </c>
      <c r="G195" s="47">
        <v>35100</v>
      </c>
      <c r="H195" s="47">
        <v>41600</v>
      </c>
      <c r="I195" s="47">
        <v>49400</v>
      </c>
      <c r="J195" s="47">
        <v>58700</v>
      </c>
      <c r="K195" s="47">
        <v>70000</v>
      </c>
      <c r="L195" s="47">
        <f t="shared" si="22"/>
        <v>70000</v>
      </c>
      <c r="M195" s="11"/>
    </row>
    <row r="196" spans="1:16" s="185" customFormat="1" ht="30" customHeight="1" x14ac:dyDescent="0.25">
      <c r="A196" s="9"/>
      <c r="B196" s="21" t="s">
        <v>39</v>
      </c>
      <c r="C196" s="9" t="s">
        <v>36</v>
      </c>
      <c r="D196" s="12">
        <v>1971295</v>
      </c>
      <c r="E196" s="12">
        <v>1990000</v>
      </c>
      <c r="F196" s="12">
        <f t="shared" si="21"/>
        <v>1990000</v>
      </c>
      <c r="G196" s="47">
        <v>2190000</v>
      </c>
      <c r="H196" s="47">
        <v>2420000</v>
      </c>
      <c r="I196" s="47">
        <v>2680000</v>
      </c>
      <c r="J196" s="47">
        <v>2972000</v>
      </c>
      <c r="K196" s="47">
        <v>3300000</v>
      </c>
      <c r="L196" s="47">
        <f t="shared" si="22"/>
        <v>3300000</v>
      </c>
      <c r="M196" s="11"/>
    </row>
    <row r="197" spans="1:16" s="185" customFormat="1" ht="30" customHeight="1" x14ac:dyDescent="0.25">
      <c r="A197" s="9"/>
      <c r="B197" s="21" t="s">
        <v>40</v>
      </c>
      <c r="C197" s="9" t="s">
        <v>41</v>
      </c>
      <c r="D197" s="12">
        <v>52337</v>
      </c>
      <c r="E197" s="12">
        <v>90000</v>
      </c>
      <c r="F197" s="12">
        <f t="shared" si="21"/>
        <v>90000</v>
      </c>
      <c r="G197" s="47">
        <v>100000</v>
      </c>
      <c r="H197" s="47">
        <v>112000</v>
      </c>
      <c r="I197" s="47">
        <v>126000</v>
      </c>
      <c r="J197" s="47">
        <v>142000</v>
      </c>
      <c r="K197" s="47">
        <v>160000</v>
      </c>
      <c r="L197" s="47">
        <f t="shared" si="22"/>
        <v>160000</v>
      </c>
      <c r="M197" s="11"/>
    </row>
    <row r="198" spans="1:16" s="185" customFormat="1" ht="30" customHeight="1" x14ac:dyDescent="0.25">
      <c r="A198" s="9"/>
      <c r="B198" s="21" t="s">
        <v>42</v>
      </c>
      <c r="C198" s="9" t="s">
        <v>43</v>
      </c>
      <c r="D198" s="12">
        <v>8152</v>
      </c>
      <c r="E198" s="12">
        <v>8500</v>
      </c>
      <c r="F198" s="12">
        <f t="shared" si="21"/>
        <v>8500</v>
      </c>
      <c r="G198" s="47">
        <v>9700</v>
      </c>
      <c r="H198" s="47">
        <v>11300</v>
      </c>
      <c r="I198" s="47">
        <v>13500</v>
      </c>
      <c r="J198" s="47">
        <v>16400</v>
      </c>
      <c r="K198" s="47">
        <v>20000</v>
      </c>
      <c r="L198" s="47">
        <f t="shared" si="22"/>
        <v>20000</v>
      </c>
      <c r="M198" s="11"/>
    </row>
    <row r="199" spans="1:16" s="185" customFormat="1" ht="30" customHeight="1" x14ac:dyDescent="0.25">
      <c r="A199" s="9"/>
      <c r="B199" s="21" t="s">
        <v>44</v>
      </c>
      <c r="C199" s="9" t="s">
        <v>45</v>
      </c>
      <c r="D199" s="12">
        <v>1793</v>
      </c>
      <c r="E199" s="12">
        <v>1970</v>
      </c>
      <c r="F199" s="12">
        <f t="shared" si="21"/>
        <v>1970</v>
      </c>
      <c r="G199" s="47">
        <v>2130</v>
      </c>
      <c r="H199" s="47">
        <v>2310</v>
      </c>
      <c r="I199" s="47">
        <v>2510</v>
      </c>
      <c r="J199" s="47">
        <v>2740</v>
      </c>
      <c r="K199" s="47">
        <v>3000</v>
      </c>
      <c r="L199" s="47">
        <f t="shared" si="22"/>
        <v>3000</v>
      </c>
      <c r="M199" s="11"/>
    </row>
    <row r="200" spans="1:16" s="56" customFormat="1" ht="30" customHeight="1" x14ac:dyDescent="0.25">
      <c r="A200" s="9"/>
      <c r="B200" s="21" t="s">
        <v>46</v>
      </c>
      <c r="C200" s="9" t="s">
        <v>47</v>
      </c>
      <c r="D200" s="12">
        <v>2482</v>
      </c>
      <c r="E200" s="12">
        <v>8500</v>
      </c>
      <c r="F200" s="12">
        <f t="shared" si="21"/>
        <v>8500</v>
      </c>
      <c r="G200" s="47">
        <v>10000</v>
      </c>
      <c r="H200" s="47">
        <v>11850</v>
      </c>
      <c r="I200" s="47">
        <v>14100</v>
      </c>
      <c r="J200" s="47">
        <v>16780</v>
      </c>
      <c r="K200" s="47">
        <v>20000</v>
      </c>
      <c r="L200" s="47">
        <f t="shared" si="22"/>
        <v>20000</v>
      </c>
      <c r="M200" s="11"/>
      <c r="O200" s="185"/>
      <c r="P200" s="185"/>
    </row>
    <row r="201" spans="1:16" s="185" customFormat="1" ht="30" customHeight="1" x14ac:dyDescent="0.25">
      <c r="A201" s="9"/>
      <c r="B201" s="21" t="s">
        <v>86</v>
      </c>
      <c r="C201" s="9" t="s">
        <v>87</v>
      </c>
      <c r="D201" s="12">
        <v>24406</v>
      </c>
      <c r="E201" s="12">
        <v>22000</v>
      </c>
      <c r="F201" s="12">
        <f t="shared" si="21"/>
        <v>22000</v>
      </c>
      <c r="G201" s="47">
        <v>23800</v>
      </c>
      <c r="H201" s="47">
        <v>25800</v>
      </c>
      <c r="I201" s="47">
        <v>28000</v>
      </c>
      <c r="J201" s="47">
        <v>30400</v>
      </c>
      <c r="K201" s="47">
        <v>33000</v>
      </c>
      <c r="L201" s="47">
        <f t="shared" si="22"/>
        <v>33000</v>
      </c>
      <c r="M201" s="11"/>
    </row>
    <row r="202" spans="1:16" s="185" customFormat="1" ht="30" customHeight="1" x14ac:dyDescent="0.25">
      <c r="A202" s="68">
        <v>5</v>
      </c>
      <c r="B202" s="156" t="s">
        <v>247</v>
      </c>
      <c r="C202" s="68"/>
      <c r="D202" s="68"/>
      <c r="E202" s="68"/>
      <c r="F202" s="68"/>
      <c r="G202" s="68"/>
      <c r="H202" s="68"/>
      <c r="I202" s="68"/>
      <c r="J202" s="68"/>
      <c r="K202" s="68"/>
      <c r="L202" s="68"/>
      <c r="M202" s="11"/>
    </row>
    <row r="203" spans="1:16" s="185" customFormat="1" ht="30" customHeight="1" x14ac:dyDescent="0.25">
      <c r="A203" s="68" t="s">
        <v>5</v>
      </c>
      <c r="B203" s="156" t="s">
        <v>502</v>
      </c>
      <c r="C203" s="177" t="s">
        <v>248</v>
      </c>
      <c r="D203" s="177">
        <v>4</v>
      </c>
      <c r="E203" s="178">
        <v>4</v>
      </c>
      <c r="F203" s="178">
        <v>4</v>
      </c>
      <c r="G203" s="178">
        <v>5</v>
      </c>
      <c r="H203" s="178">
        <v>5</v>
      </c>
      <c r="I203" s="178">
        <v>6</v>
      </c>
      <c r="J203" s="178">
        <v>6</v>
      </c>
      <c r="K203" s="178">
        <v>7</v>
      </c>
      <c r="L203" s="178">
        <v>7</v>
      </c>
      <c r="M203" s="11" t="s">
        <v>381</v>
      </c>
    </row>
    <row r="204" spans="1:16" s="185" customFormat="1" ht="48" customHeight="1" x14ac:dyDescent="0.25">
      <c r="A204" s="68"/>
      <c r="B204" s="156" t="s">
        <v>503</v>
      </c>
      <c r="C204" s="177" t="s">
        <v>248</v>
      </c>
      <c r="D204" s="177">
        <v>3</v>
      </c>
      <c r="E204" s="178">
        <v>4</v>
      </c>
      <c r="F204" s="178">
        <v>4</v>
      </c>
      <c r="G204" s="178">
        <v>4</v>
      </c>
      <c r="H204" s="178">
        <v>4</v>
      </c>
      <c r="I204" s="178">
        <v>5</v>
      </c>
      <c r="J204" s="178">
        <v>5</v>
      </c>
      <c r="K204" s="178" t="s">
        <v>558</v>
      </c>
      <c r="L204" s="178" t="str">
        <f>K204</f>
        <v>≥6</v>
      </c>
      <c r="M204" s="11"/>
    </row>
    <row r="205" spans="1:16" s="185" customFormat="1" ht="56.25" x14ac:dyDescent="0.25">
      <c r="A205" s="68"/>
      <c r="B205" s="154" t="s">
        <v>249</v>
      </c>
      <c r="C205" s="157" t="s">
        <v>68</v>
      </c>
      <c r="D205" s="157">
        <v>98.65</v>
      </c>
      <c r="E205" s="158">
        <v>99.17</v>
      </c>
      <c r="F205" s="158">
        <v>99.17</v>
      </c>
      <c r="G205" s="158">
        <v>90</v>
      </c>
      <c r="H205" s="158">
        <v>90</v>
      </c>
      <c r="I205" s="158">
        <v>90</v>
      </c>
      <c r="J205" s="158">
        <v>90</v>
      </c>
      <c r="K205" s="158">
        <v>90</v>
      </c>
      <c r="L205" s="158">
        <v>88.28</v>
      </c>
      <c r="M205" s="11"/>
    </row>
    <row r="206" spans="1:16" s="185" customFormat="1" ht="30" customHeight="1" x14ac:dyDescent="0.25">
      <c r="A206" s="68"/>
      <c r="B206" s="154" t="s">
        <v>299</v>
      </c>
      <c r="C206" s="157" t="s">
        <v>66</v>
      </c>
      <c r="D206" s="157">
        <v>48</v>
      </c>
      <c r="E206" s="158">
        <v>61</v>
      </c>
      <c r="F206" s="158">
        <v>61</v>
      </c>
      <c r="G206" s="158">
        <v>65</v>
      </c>
      <c r="H206" s="158">
        <v>70</v>
      </c>
      <c r="I206" s="158">
        <v>75</v>
      </c>
      <c r="J206" s="158">
        <v>80</v>
      </c>
      <c r="K206" s="158">
        <v>86</v>
      </c>
      <c r="L206" s="158">
        <v>90</v>
      </c>
      <c r="M206" s="11"/>
    </row>
    <row r="207" spans="1:16" s="185" customFormat="1" ht="30" customHeight="1" x14ac:dyDescent="0.25">
      <c r="A207" s="68"/>
      <c r="B207" s="154" t="s">
        <v>300</v>
      </c>
      <c r="C207" s="157" t="s">
        <v>66</v>
      </c>
      <c r="D207" s="157">
        <v>8</v>
      </c>
      <c r="E207" s="158">
        <v>13</v>
      </c>
      <c r="F207" s="158">
        <v>13</v>
      </c>
      <c r="G207" s="158">
        <v>14</v>
      </c>
      <c r="H207" s="158">
        <v>15</v>
      </c>
      <c r="I207" s="158">
        <v>16</v>
      </c>
      <c r="J207" s="158">
        <v>17</v>
      </c>
      <c r="K207" s="158">
        <v>18</v>
      </c>
      <c r="L207" s="158">
        <v>24</v>
      </c>
      <c r="M207" s="11"/>
    </row>
    <row r="208" spans="1:16" s="185" customFormat="1" ht="30" customHeight="1" x14ac:dyDescent="0.25">
      <c r="A208" s="68" t="s">
        <v>8</v>
      </c>
      <c r="B208" s="156" t="s">
        <v>504</v>
      </c>
      <c r="C208" s="177" t="s">
        <v>250</v>
      </c>
      <c r="D208" s="177">
        <v>16</v>
      </c>
      <c r="E208" s="178">
        <v>17</v>
      </c>
      <c r="F208" s="178">
        <f>E208</f>
        <v>17</v>
      </c>
      <c r="G208" s="178">
        <v>17</v>
      </c>
      <c r="H208" s="178">
        <v>17</v>
      </c>
      <c r="I208" s="178">
        <v>18</v>
      </c>
      <c r="J208" s="178">
        <v>19</v>
      </c>
      <c r="K208" s="178">
        <v>19</v>
      </c>
      <c r="L208" s="158">
        <f>K208</f>
        <v>19</v>
      </c>
      <c r="M208" s="11" t="s">
        <v>226</v>
      </c>
    </row>
    <row r="209" spans="1:14" s="185" customFormat="1" ht="30" customHeight="1" x14ac:dyDescent="0.25">
      <c r="A209" s="68"/>
      <c r="B209" s="179" t="s">
        <v>492</v>
      </c>
      <c r="C209" s="177" t="s">
        <v>250</v>
      </c>
      <c r="D209" s="177">
        <v>12</v>
      </c>
      <c r="E209" s="178">
        <v>13</v>
      </c>
      <c r="F209" s="178">
        <v>13</v>
      </c>
      <c r="G209" s="178">
        <v>13</v>
      </c>
      <c r="H209" s="178">
        <v>14</v>
      </c>
      <c r="I209" s="178">
        <v>15</v>
      </c>
      <c r="J209" s="178">
        <v>16</v>
      </c>
      <c r="K209" s="178">
        <v>17</v>
      </c>
      <c r="L209" s="158">
        <f>K209</f>
        <v>17</v>
      </c>
      <c r="M209" s="11"/>
    </row>
    <row r="210" spans="1:14" s="185" customFormat="1" ht="56.25" x14ac:dyDescent="0.25">
      <c r="A210" s="15"/>
      <c r="B210" s="154" t="s">
        <v>251</v>
      </c>
      <c r="C210" s="157" t="s">
        <v>68</v>
      </c>
      <c r="D210" s="157">
        <v>76</v>
      </c>
      <c r="E210" s="158">
        <v>85</v>
      </c>
      <c r="F210" s="158">
        <f>E210</f>
        <v>85</v>
      </c>
      <c r="G210" s="158">
        <v>85</v>
      </c>
      <c r="H210" s="158">
        <v>85</v>
      </c>
      <c r="I210" s="158">
        <v>85</v>
      </c>
      <c r="J210" s="158">
        <v>85</v>
      </c>
      <c r="K210" s="158">
        <v>85</v>
      </c>
      <c r="L210" s="158">
        <f>K210</f>
        <v>85</v>
      </c>
      <c r="M210" s="11"/>
    </row>
    <row r="211" spans="1:14" s="185" customFormat="1" ht="30" customHeight="1" x14ac:dyDescent="0.25">
      <c r="A211" s="15"/>
      <c r="B211" s="154" t="s">
        <v>299</v>
      </c>
      <c r="C211" s="157" t="s">
        <v>66</v>
      </c>
      <c r="D211" s="157">
        <v>50</v>
      </c>
      <c r="E211" s="158">
        <v>53</v>
      </c>
      <c r="F211" s="158">
        <f>E211</f>
        <v>53</v>
      </c>
      <c r="G211" s="158">
        <v>57</v>
      </c>
      <c r="H211" s="158">
        <v>61</v>
      </c>
      <c r="I211" s="158">
        <v>65</v>
      </c>
      <c r="J211" s="158">
        <v>69</v>
      </c>
      <c r="K211" s="158">
        <v>73</v>
      </c>
      <c r="L211" s="158">
        <f>K211</f>
        <v>73</v>
      </c>
      <c r="M211" s="11"/>
    </row>
    <row r="212" spans="1:14" s="185" customFormat="1" ht="30" customHeight="1" x14ac:dyDescent="0.25">
      <c r="A212" s="15"/>
      <c r="B212" s="154" t="s">
        <v>300</v>
      </c>
      <c r="C212" s="157" t="s">
        <v>66</v>
      </c>
      <c r="D212" s="157">
        <v>2</v>
      </c>
      <c r="E212" s="158">
        <v>2</v>
      </c>
      <c r="F212" s="178">
        <f>E212</f>
        <v>2</v>
      </c>
      <c r="G212" s="158">
        <v>3</v>
      </c>
      <c r="H212" s="158">
        <v>4</v>
      </c>
      <c r="I212" s="158">
        <v>5</v>
      </c>
      <c r="J212" s="158">
        <v>6</v>
      </c>
      <c r="K212" s="158">
        <v>7</v>
      </c>
      <c r="L212" s="178">
        <f>K212</f>
        <v>7</v>
      </c>
      <c r="M212" s="11"/>
    </row>
    <row r="213" spans="1:14" s="185" customFormat="1" ht="30" customHeight="1" x14ac:dyDescent="0.25">
      <c r="A213" s="68" t="s">
        <v>19</v>
      </c>
      <c r="B213" s="156" t="s">
        <v>301</v>
      </c>
      <c r="C213" s="177" t="s">
        <v>248</v>
      </c>
      <c r="D213" s="177">
        <v>1</v>
      </c>
      <c r="E213" s="178">
        <v>1</v>
      </c>
      <c r="F213" s="178">
        <v>1</v>
      </c>
      <c r="G213" s="178">
        <v>1</v>
      </c>
      <c r="H213" s="178">
        <v>1</v>
      </c>
      <c r="I213" s="178">
        <v>1</v>
      </c>
      <c r="J213" s="178">
        <v>1</v>
      </c>
      <c r="K213" s="178">
        <v>1</v>
      </c>
      <c r="L213" s="178">
        <v>1</v>
      </c>
      <c r="M213" s="11"/>
    </row>
    <row r="214" spans="1:14" s="185" customFormat="1" ht="45.75" customHeight="1" x14ac:dyDescent="0.25">
      <c r="A214" s="15"/>
      <c r="B214" s="154" t="s">
        <v>302</v>
      </c>
      <c r="C214" s="157" t="s">
        <v>68</v>
      </c>
      <c r="D214" s="157">
        <v>33.9</v>
      </c>
      <c r="E214" s="180">
        <v>41.095999999999997</v>
      </c>
      <c r="F214" s="180">
        <v>41.095999999999997</v>
      </c>
      <c r="G214" s="180">
        <v>45.262999999999998</v>
      </c>
      <c r="H214" s="180">
        <v>52.052</v>
      </c>
      <c r="I214" s="180">
        <v>54.43</v>
      </c>
      <c r="J214" s="180">
        <v>56.19</v>
      </c>
      <c r="K214" s="158">
        <v>58.05</v>
      </c>
      <c r="L214" s="158">
        <v>58.05</v>
      </c>
      <c r="M214" s="11"/>
    </row>
    <row r="215" spans="1:14" s="185" customFormat="1" ht="30" customHeight="1" x14ac:dyDescent="0.25">
      <c r="A215" s="15"/>
      <c r="B215" s="154" t="s">
        <v>299</v>
      </c>
      <c r="C215" s="157" t="s">
        <v>66</v>
      </c>
      <c r="D215" s="157">
        <v>4</v>
      </c>
      <c r="E215" s="158">
        <v>8</v>
      </c>
      <c r="F215" s="158">
        <v>8</v>
      </c>
      <c r="G215" s="158">
        <v>8</v>
      </c>
      <c r="H215" s="158">
        <v>8</v>
      </c>
      <c r="I215" s="158">
        <v>9</v>
      </c>
      <c r="J215" s="158">
        <v>10</v>
      </c>
      <c r="K215" s="158">
        <v>11</v>
      </c>
      <c r="L215" s="158">
        <v>11</v>
      </c>
      <c r="M215" s="11"/>
    </row>
    <row r="216" spans="1:14" s="185" customFormat="1" ht="39.6" customHeight="1" x14ac:dyDescent="0.25">
      <c r="A216" s="11" t="s">
        <v>81</v>
      </c>
      <c r="B216" s="62" t="s">
        <v>49</v>
      </c>
      <c r="C216" s="9"/>
      <c r="D216" s="9"/>
      <c r="E216" s="9"/>
      <c r="F216" s="9"/>
      <c r="G216" s="9"/>
      <c r="H216" s="9"/>
      <c r="I216" s="9"/>
      <c r="J216" s="9"/>
      <c r="K216" s="9"/>
      <c r="L216" s="9"/>
      <c r="M216" s="11" t="s">
        <v>226</v>
      </c>
    </row>
    <row r="217" spans="1:14" s="56" customFormat="1" ht="30" customHeight="1" x14ac:dyDescent="0.25">
      <c r="A217" s="11">
        <v>1</v>
      </c>
      <c r="B217" s="62" t="s">
        <v>112</v>
      </c>
      <c r="C217" s="9"/>
      <c r="D217" s="9"/>
      <c r="E217" s="9"/>
      <c r="F217" s="9"/>
      <c r="G217" s="9"/>
      <c r="H217" s="9"/>
      <c r="I217" s="9"/>
      <c r="J217" s="9"/>
      <c r="K217" s="9"/>
      <c r="L217" s="9"/>
      <c r="M217" s="11" t="s">
        <v>226</v>
      </c>
    </row>
    <row r="218" spans="1:14" s="185" customFormat="1" ht="56.1" customHeight="1" x14ac:dyDescent="0.25">
      <c r="A218" s="11"/>
      <c r="B218" s="62" t="s">
        <v>556</v>
      </c>
      <c r="C218" s="11" t="s">
        <v>6</v>
      </c>
      <c r="D218" s="13">
        <v>99128</v>
      </c>
      <c r="E218" s="13">
        <v>160000</v>
      </c>
      <c r="F218" s="13">
        <f>E218</f>
        <v>160000</v>
      </c>
      <c r="G218" s="174">
        <v>182000</v>
      </c>
      <c r="H218" s="174">
        <v>207100</v>
      </c>
      <c r="I218" s="174">
        <v>238000</v>
      </c>
      <c r="J218" s="174">
        <v>273000</v>
      </c>
      <c r="K218" s="174">
        <v>313500</v>
      </c>
      <c r="L218" s="174">
        <f>K218</f>
        <v>313500</v>
      </c>
      <c r="M218" s="11" t="s">
        <v>226</v>
      </c>
      <c r="N218" s="185">
        <f>(L218/F218)^(1/5)*100-100</f>
        <v>14.39933831348317</v>
      </c>
    </row>
    <row r="219" spans="1:14" s="56" customFormat="1" ht="30" customHeight="1" x14ac:dyDescent="0.25">
      <c r="A219" s="9"/>
      <c r="B219" s="21" t="s">
        <v>50</v>
      </c>
      <c r="C219" s="9" t="s">
        <v>6</v>
      </c>
      <c r="D219" s="12">
        <v>80180</v>
      </c>
      <c r="E219" s="12">
        <v>126170</v>
      </c>
      <c r="F219" s="12">
        <f>E219</f>
        <v>126170</v>
      </c>
      <c r="G219" s="47">
        <v>143297</v>
      </c>
      <c r="H219" s="47">
        <v>162870</v>
      </c>
      <c r="I219" s="47">
        <v>187428</v>
      </c>
      <c r="J219" s="47">
        <v>215192</v>
      </c>
      <c r="K219" s="47">
        <v>247410</v>
      </c>
      <c r="L219" s="47">
        <f t="shared" ref="L219:L222" si="23">K219</f>
        <v>247410</v>
      </c>
      <c r="M219" s="11"/>
    </row>
    <row r="220" spans="1:14" s="185" customFormat="1" ht="30" customHeight="1" x14ac:dyDescent="0.25">
      <c r="A220" s="9"/>
      <c r="B220" s="21" t="s">
        <v>51</v>
      </c>
      <c r="C220" s="9" t="s">
        <v>6</v>
      </c>
      <c r="D220" s="12">
        <v>12582</v>
      </c>
      <c r="E220" s="12">
        <v>24300</v>
      </c>
      <c r="F220" s="12">
        <f>E220</f>
        <v>24300</v>
      </c>
      <c r="G220" s="47">
        <v>28000</v>
      </c>
      <c r="H220" s="47">
        <v>32200</v>
      </c>
      <c r="I220" s="47">
        <v>37050</v>
      </c>
      <c r="J220" s="47">
        <v>42610</v>
      </c>
      <c r="K220" s="47">
        <v>49000</v>
      </c>
      <c r="L220" s="47">
        <f t="shared" si="23"/>
        <v>49000</v>
      </c>
      <c r="M220" s="11"/>
    </row>
    <row r="221" spans="1:14" s="185" customFormat="1" ht="30" customHeight="1" x14ac:dyDescent="0.25">
      <c r="A221" s="9"/>
      <c r="B221" s="21" t="s">
        <v>52</v>
      </c>
      <c r="C221" s="9" t="s">
        <v>6</v>
      </c>
      <c r="D221" s="12">
        <v>9</v>
      </c>
      <c r="E221" s="12">
        <v>130</v>
      </c>
      <c r="F221" s="12">
        <f>E221</f>
        <v>130</v>
      </c>
      <c r="G221" s="47">
        <v>153</v>
      </c>
      <c r="H221" s="47">
        <v>180</v>
      </c>
      <c r="I221" s="47">
        <v>212</v>
      </c>
      <c r="J221" s="47">
        <v>248</v>
      </c>
      <c r="K221" s="47">
        <v>290</v>
      </c>
      <c r="L221" s="47">
        <f t="shared" si="23"/>
        <v>290</v>
      </c>
      <c r="M221" s="11"/>
    </row>
    <row r="222" spans="1:14" s="56" customFormat="1" ht="30" customHeight="1" x14ac:dyDescent="0.25">
      <c r="A222" s="9"/>
      <c r="B222" s="21" t="s">
        <v>53</v>
      </c>
      <c r="C222" s="9" t="s">
        <v>6</v>
      </c>
      <c r="D222" s="12">
        <v>6357</v>
      </c>
      <c r="E222" s="12">
        <v>9400</v>
      </c>
      <c r="F222" s="12">
        <f>E222</f>
        <v>9400</v>
      </c>
      <c r="G222" s="47">
        <v>10550</v>
      </c>
      <c r="H222" s="47">
        <v>11850</v>
      </c>
      <c r="I222" s="47">
        <v>13310</v>
      </c>
      <c r="J222" s="47">
        <v>14950</v>
      </c>
      <c r="K222" s="47">
        <v>16800</v>
      </c>
      <c r="L222" s="47">
        <f t="shared" si="23"/>
        <v>16800</v>
      </c>
      <c r="M222" s="11"/>
    </row>
    <row r="223" spans="1:14" s="56" customFormat="1" ht="30" customHeight="1" x14ac:dyDescent="0.25">
      <c r="A223" s="11">
        <v>2</v>
      </c>
      <c r="B223" s="62" t="s">
        <v>514</v>
      </c>
      <c r="C223" s="9"/>
      <c r="D223" s="9"/>
      <c r="E223" s="9"/>
      <c r="F223" s="9"/>
      <c r="G223" s="9"/>
      <c r="H223" s="9"/>
      <c r="I223" s="9"/>
      <c r="J223" s="9"/>
      <c r="K223" s="9"/>
      <c r="L223" s="9"/>
      <c r="M223" s="11" t="s">
        <v>387</v>
      </c>
    </row>
    <row r="224" spans="1:14" s="56" customFormat="1" ht="30" customHeight="1" x14ac:dyDescent="0.25">
      <c r="A224" s="11" t="s">
        <v>5</v>
      </c>
      <c r="B224" s="62" t="s">
        <v>495</v>
      </c>
      <c r="C224" s="9" t="s">
        <v>55</v>
      </c>
      <c r="D224" s="12">
        <v>1135.45</v>
      </c>
      <c r="E224" s="12">
        <v>2300</v>
      </c>
      <c r="F224" s="12">
        <f>E224</f>
        <v>2300</v>
      </c>
      <c r="G224" s="12">
        <v>2430</v>
      </c>
      <c r="H224" s="12">
        <v>2600</v>
      </c>
      <c r="I224" s="12">
        <v>2780</v>
      </c>
      <c r="J224" s="12">
        <v>2980</v>
      </c>
      <c r="K224" s="12">
        <v>3200</v>
      </c>
      <c r="L224" s="12">
        <f>K224</f>
        <v>3200</v>
      </c>
      <c r="M224" s="11" t="s">
        <v>387</v>
      </c>
    </row>
    <row r="225" spans="1:15" s="56" customFormat="1" ht="42" customHeight="1" x14ac:dyDescent="0.25">
      <c r="A225" s="11"/>
      <c r="B225" s="21" t="s">
        <v>557</v>
      </c>
      <c r="C225" s="9" t="s">
        <v>55</v>
      </c>
      <c r="D225" s="12">
        <v>1033.48</v>
      </c>
      <c r="E225" s="12">
        <v>2100</v>
      </c>
      <c r="F225" s="12">
        <f>E225</f>
        <v>2100</v>
      </c>
      <c r="G225" s="12">
        <v>2230</v>
      </c>
      <c r="H225" s="12">
        <v>2400</v>
      </c>
      <c r="I225" s="12">
        <v>2580</v>
      </c>
      <c r="J225" s="12">
        <v>2780</v>
      </c>
      <c r="K225" s="12">
        <v>3000</v>
      </c>
      <c r="L225" s="12">
        <f>K225</f>
        <v>3000</v>
      </c>
      <c r="M225" s="11"/>
      <c r="N225" s="185">
        <f>(L225/F225)^(1/5)*100-100</f>
        <v>7.3940923785779376</v>
      </c>
    </row>
    <row r="226" spans="1:15" s="56" customFormat="1" ht="30" customHeight="1" x14ac:dyDescent="0.25">
      <c r="A226" s="165"/>
      <c r="B226" s="64" t="s">
        <v>56</v>
      </c>
      <c r="C226" s="165"/>
      <c r="D226" s="165"/>
      <c r="E226" s="165"/>
      <c r="F226" s="165"/>
      <c r="G226" s="165"/>
      <c r="H226" s="165"/>
      <c r="I226" s="165"/>
      <c r="J226" s="165"/>
      <c r="K226" s="165"/>
      <c r="L226" s="165"/>
      <c r="M226" s="11"/>
    </row>
    <row r="227" spans="1:15" s="185" customFormat="1" ht="30" customHeight="1" x14ac:dyDescent="0.25">
      <c r="A227" s="9"/>
      <c r="B227" s="21" t="s">
        <v>57</v>
      </c>
      <c r="C227" s="9" t="s">
        <v>55</v>
      </c>
      <c r="D227" s="9">
        <v>720.43</v>
      </c>
      <c r="E227" s="9">
        <v>685</v>
      </c>
      <c r="F227" s="9">
        <f t="shared" ref="F227:F232" si="24">E227</f>
        <v>685</v>
      </c>
      <c r="G227" s="27">
        <v>710</v>
      </c>
      <c r="H227" s="27">
        <v>760</v>
      </c>
      <c r="I227" s="27">
        <v>810</v>
      </c>
      <c r="J227" s="27">
        <v>870</v>
      </c>
      <c r="K227" s="27">
        <v>960</v>
      </c>
      <c r="L227" s="27">
        <f>K227</f>
        <v>960</v>
      </c>
      <c r="M227" s="11"/>
      <c r="N227" s="56">
        <f t="shared" ref="N227:N231" si="25">L227-F227</f>
        <v>275</v>
      </c>
      <c r="O227" s="185">
        <f>(L227/F227)^(1/5)*100-100</f>
        <v>6.9833350598673292</v>
      </c>
    </row>
    <row r="228" spans="1:15" s="185" customFormat="1" ht="30" customHeight="1" x14ac:dyDescent="0.25">
      <c r="A228" s="9"/>
      <c r="B228" s="21" t="s">
        <v>58</v>
      </c>
      <c r="C228" s="9" t="s">
        <v>55</v>
      </c>
      <c r="D228" s="9">
        <v>148.5</v>
      </c>
      <c r="E228" s="9">
        <v>890</v>
      </c>
      <c r="F228" s="9">
        <f t="shared" si="24"/>
        <v>890</v>
      </c>
      <c r="G228" s="27">
        <v>910</v>
      </c>
      <c r="H228" s="27">
        <v>950</v>
      </c>
      <c r="I228" s="12">
        <v>1000</v>
      </c>
      <c r="J228" s="12">
        <v>1050</v>
      </c>
      <c r="K228" s="12">
        <v>1090</v>
      </c>
      <c r="L228" s="12">
        <f t="shared" ref="L228:L232" si="26">K228</f>
        <v>1090</v>
      </c>
      <c r="M228" s="11"/>
      <c r="N228" s="56">
        <f t="shared" si="25"/>
        <v>200</v>
      </c>
      <c r="O228" s="185">
        <f t="shared" ref="O228:O232" si="27">(L228/F228)^(1/5)*100-100</f>
        <v>4.1375361551367291</v>
      </c>
    </row>
    <row r="229" spans="1:15" s="56" customFormat="1" ht="30" customHeight="1" x14ac:dyDescent="0.25">
      <c r="A229" s="9"/>
      <c r="B229" s="21" t="s">
        <v>59</v>
      </c>
      <c r="C229" s="9" t="s">
        <v>55</v>
      </c>
      <c r="D229" s="9">
        <v>16.28</v>
      </c>
      <c r="E229" s="9">
        <v>21</v>
      </c>
      <c r="F229" s="9">
        <f t="shared" si="24"/>
        <v>21</v>
      </c>
      <c r="G229" s="27">
        <v>25</v>
      </c>
      <c r="H229" s="27">
        <v>27</v>
      </c>
      <c r="I229" s="27">
        <v>30</v>
      </c>
      <c r="J229" s="27">
        <v>33</v>
      </c>
      <c r="K229" s="27">
        <v>37</v>
      </c>
      <c r="L229" s="27">
        <f t="shared" si="26"/>
        <v>37</v>
      </c>
      <c r="M229" s="11"/>
      <c r="N229" s="56">
        <f t="shared" si="25"/>
        <v>16</v>
      </c>
      <c r="O229" s="185">
        <f t="shared" si="27"/>
        <v>11.994446021554523</v>
      </c>
    </row>
    <row r="230" spans="1:15" s="185" customFormat="1" ht="30" customHeight="1" x14ac:dyDescent="0.25">
      <c r="A230" s="9"/>
      <c r="B230" s="21" t="s">
        <v>60</v>
      </c>
      <c r="C230" s="9" t="s">
        <v>55</v>
      </c>
      <c r="D230" s="9">
        <v>84.37</v>
      </c>
      <c r="E230" s="9">
        <v>260</v>
      </c>
      <c r="F230" s="9">
        <f t="shared" si="24"/>
        <v>260</v>
      </c>
      <c r="G230" s="27">
        <v>300</v>
      </c>
      <c r="H230" s="27">
        <v>330</v>
      </c>
      <c r="I230" s="27">
        <v>380</v>
      </c>
      <c r="J230" s="27">
        <v>420</v>
      </c>
      <c r="K230" s="27">
        <v>460</v>
      </c>
      <c r="L230" s="27">
        <f t="shared" si="26"/>
        <v>460</v>
      </c>
      <c r="M230" s="11"/>
      <c r="N230" s="56">
        <f t="shared" si="25"/>
        <v>200</v>
      </c>
      <c r="O230" s="185">
        <f t="shared" si="27"/>
        <v>12.087426179583289</v>
      </c>
    </row>
    <row r="231" spans="1:15" s="185" customFormat="1" ht="30" customHeight="1" x14ac:dyDescent="0.25">
      <c r="A231" s="9"/>
      <c r="B231" s="21" t="s">
        <v>309</v>
      </c>
      <c r="C231" s="9" t="s">
        <v>55</v>
      </c>
      <c r="D231" s="9">
        <v>63.9</v>
      </c>
      <c r="E231" s="9">
        <v>244</v>
      </c>
      <c r="F231" s="9">
        <f t="shared" si="24"/>
        <v>244</v>
      </c>
      <c r="G231" s="27">
        <v>285</v>
      </c>
      <c r="H231" s="27">
        <v>333</v>
      </c>
      <c r="I231" s="27">
        <v>360</v>
      </c>
      <c r="J231" s="27">
        <v>407</v>
      </c>
      <c r="K231" s="27">
        <v>453</v>
      </c>
      <c r="L231" s="27">
        <f t="shared" si="26"/>
        <v>453</v>
      </c>
      <c r="M231" s="11"/>
      <c r="N231" s="56">
        <f t="shared" si="25"/>
        <v>209</v>
      </c>
      <c r="O231" s="185">
        <f t="shared" si="27"/>
        <v>13.172699481660956</v>
      </c>
    </row>
    <row r="232" spans="1:15" s="56" customFormat="1" ht="30" customHeight="1" x14ac:dyDescent="0.25">
      <c r="A232" s="11" t="s">
        <v>8</v>
      </c>
      <c r="B232" s="62" t="s">
        <v>515</v>
      </c>
      <c r="C232" s="11" t="s">
        <v>55</v>
      </c>
      <c r="D232" s="11">
        <v>376</v>
      </c>
      <c r="E232" s="11">
        <v>880</v>
      </c>
      <c r="F232" s="11">
        <f t="shared" si="24"/>
        <v>880</v>
      </c>
      <c r="G232" s="28">
        <v>940</v>
      </c>
      <c r="H232" s="13">
        <v>1010</v>
      </c>
      <c r="I232" s="13">
        <v>1085</v>
      </c>
      <c r="J232" s="13">
        <v>1165</v>
      </c>
      <c r="K232" s="13">
        <v>1250</v>
      </c>
      <c r="L232" s="27">
        <f t="shared" si="26"/>
        <v>1250</v>
      </c>
      <c r="M232" s="11" t="s">
        <v>387</v>
      </c>
      <c r="N232" s="56">
        <f>L232-F232</f>
        <v>370</v>
      </c>
      <c r="O232" s="185">
        <f t="shared" si="27"/>
        <v>7.2717753271377603</v>
      </c>
    </row>
    <row r="233" spans="1:15" s="185" customFormat="1" ht="30" customHeight="1" x14ac:dyDescent="0.25">
      <c r="A233" s="9"/>
      <c r="B233" s="64" t="s">
        <v>61</v>
      </c>
      <c r="C233" s="9"/>
      <c r="D233" s="9"/>
      <c r="E233" s="9"/>
      <c r="F233" s="9"/>
      <c r="G233" s="9"/>
      <c r="H233" s="9"/>
      <c r="I233" s="9"/>
      <c r="J233" s="9"/>
      <c r="K233" s="9"/>
      <c r="L233" s="9"/>
      <c r="M233" s="11"/>
    </row>
    <row r="234" spans="1:15" s="56" customFormat="1" ht="30" customHeight="1" x14ac:dyDescent="0.25">
      <c r="A234" s="9"/>
      <c r="B234" s="21" t="s">
        <v>62</v>
      </c>
      <c r="C234" s="9" t="s">
        <v>55</v>
      </c>
      <c r="D234" s="9">
        <v>218.09</v>
      </c>
      <c r="E234" s="9">
        <v>380</v>
      </c>
      <c r="F234" s="9">
        <f>E234</f>
        <v>380</v>
      </c>
      <c r="G234" s="27">
        <v>394</v>
      </c>
      <c r="H234" s="27">
        <v>409</v>
      </c>
      <c r="I234" s="27">
        <v>425</v>
      </c>
      <c r="J234" s="27">
        <v>442</v>
      </c>
      <c r="K234" s="27">
        <v>460</v>
      </c>
      <c r="L234" s="27">
        <f>K234</f>
        <v>460</v>
      </c>
      <c r="M234" s="11"/>
    </row>
    <row r="235" spans="1:15" s="185" customFormat="1" ht="30" customHeight="1" x14ac:dyDescent="0.25">
      <c r="A235" s="9"/>
      <c r="B235" s="21" t="s">
        <v>310</v>
      </c>
      <c r="C235" s="9" t="s">
        <v>55</v>
      </c>
      <c r="D235" s="9">
        <v>37.450000000000003</v>
      </c>
      <c r="E235" s="9">
        <v>42</v>
      </c>
      <c r="F235" s="9">
        <f>E235</f>
        <v>42</v>
      </c>
      <c r="G235" s="27">
        <v>44</v>
      </c>
      <c r="H235" s="27">
        <v>47</v>
      </c>
      <c r="I235" s="27">
        <v>50</v>
      </c>
      <c r="J235" s="27">
        <v>53</v>
      </c>
      <c r="K235" s="27">
        <v>56</v>
      </c>
      <c r="L235" s="27">
        <f t="shared" ref="L235:L237" si="28">K235</f>
        <v>56</v>
      </c>
      <c r="M235" s="11"/>
    </row>
    <row r="236" spans="1:15" s="185" customFormat="1" ht="30" customHeight="1" x14ac:dyDescent="0.25">
      <c r="A236" s="9"/>
      <c r="B236" s="21" t="s">
        <v>63</v>
      </c>
      <c r="C236" s="9" t="s">
        <v>55</v>
      </c>
      <c r="D236" s="9">
        <v>68.27</v>
      </c>
      <c r="E236" s="9">
        <v>105</v>
      </c>
      <c r="F236" s="9">
        <f>E236</f>
        <v>105</v>
      </c>
      <c r="G236" s="27">
        <v>115</v>
      </c>
      <c r="H236" s="27">
        <v>127</v>
      </c>
      <c r="I236" s="27">
        <v>142</v>
      </c>
      <c r="J236" s="27">
        <v>160</v>
      </c>
      <c r="K236" s="27">
        <v>180</v>
      </c>
      <c r="L236" s="27">
        <f t="shared" si="28"/>
        <v>180</v>
      </c>
      <c r="M236" s="11"/>
    </row>
    <row r="237" spans="1:15" s="185" customFormat="1" ht="30" customHeight="1" x14ac:dyDescent="0.25">
      <c r="A237" s="9"/>
      <c r="B237" s="21" t="s">
        <v>64</v>
      </c>
      <c r="C237" s="9" t="s">
        <v>55</v>
      </c>
      <c r="D237" s="9">
        <v>52.48</v>
      </c>
      <c r="E237" s="9">
        <v>353</v>
      </c>
      <c r="F237" s="9">
        <f>E237</f>
        <v>353</v>
      </c>
      <c r="G237" s="27">
        <v>387</v>
      </c>
      <c r="H237" s="27">
        <v>427</v>
      </c>
      <c r="I237" s="27">
        <v>468</v>
      </c>
      <c r="J237" s="27">
        <v>510</v>
      </c>
      <c r="K237" s="27">
        <v>554</v>
      </c>
      <c r="L237" s="27">
        <f t="shared" si="28"/>
        <v>554</v>
      </c>
      <c r="M237" s="11"/>
    </row>
    <row r="238" spans="1:15" s="185" customFormat="1" ht="30" customHeight="1" x14ac:dyDescent="0.25">
      <c r="A238" s="11" t="s">
        <v>19</v>
      </c>
      <c r="B238" s="62" t="s">
        <v>220</v>
      </c>
      <c r="C238" s="11" t="s">
        <v>55</v>
      </c>
      <c r="D238" s="11">
        <f>D239+D240</f>
        <v>203.89</v>
      </c>
      <c r="E238" s="11">
        <f>E239+E240</f>
        <v>900</v>
      </c>
      <c r="F238" s="11">
        <f>F239+F240</f>
        <v>900</v>
      </c>
      <c r="G238" s="28">
        <f>G239+G240</f>
        <v>955</v>
      </c>
      <c r="H238" s="28">
        <f t="shared" ref="H238:K238" si="29">H239+H240</f>
        <v>1015</v>
      </c>
      <c r="I238" s="28">
        <f t="shared" si="29"/>
        <v>1080</v>
      </c>
      <c r="J238" s="28">
        <f t="shared" si="29"/>
        <v>1150</v>
      </c>
      <c r="K238" s="28">
        <f t="shared" si="29"/>
        <v>1275</v>
      </c>
      <c r="L238" s="11">
        <f>L239+L240</f>
        <v>1275</v>
      </c>
      <c r="M238" s="11" t="s">
        <v>387</v>
      </c>
    </row>
    <row r="239" spans="1:15" s="56" customFormat="1" ht="30" customHeight="1" x14ac:dyDescent="0.25">
      <c r="A239" s="9"/>
      <c r="B239" s="137" t="s">
        <v>221</v>
      </c>
      <c r="C239" s="9" t="s">
        <v>55</v>
      </c>
      <c r="D239" s="9">
        <v>119.75</v>
      </c>
      <c r="E239" s="9">
        <v>105</v>
      </c>
      <c r="F239" s="9">
        <f>E239</f>
        <v>105</v>
      </c>
      <c r="G239" s="27">
        <v>105</v>
      </c>
      <c r="H239" s="27">
        <v>105</v>
      </c>
      <c r="I239" s="27">
        <v>105</v>
      </c>
      <c r="J239" s="27">
        <v>105</v>
      </c>
      <c r="K239" s="27">
        <v>155</v>
      </c>
      <c r="L239" s="27">
        <f>K239</f>
        <v>155</v>
      </c>
      <c r="M239" s="11"/>
    </row>
    <row r="240" spans="1:15" s="185" customFormat="1" ht="30" customHeight="1" x14ac:dyDescent="0.25">
      <c r="A240" s="9"/>
      <c r="B240" s="137" t="s">
        <v>222</v>
      </c>
      <c r="C240" s="9" t="s">
        <v>55</v>
      </c>
      <c r="D240" s="9">
        <v>84.14</v>
      </c>
      <c r="E240" s="9">
        <v>795</v>
      </c>
      <c r="F240" s="9">
        <f>E240</f>
        <v>795</v>
      </c>
      <c r="G240" s="27">
        <v>850</v>
      </c>
      <c r="H240" s="27">
        <v>910</v>
      </c>
      <c r="I240" s="27">
        <v>975</v>
      </c>
      <c r="J240" s="27">
        <v>1045</v>
      </c>
      <c r="K240" s="27">
        <v>1120</v>
      </c>
      <c r="L240" s="27">
        <f>K240</f>
        <v>1120</v>
      </c>
      <c r="M240" s="11"/>
    </row>
    <row r="241" spans="1:13" s="185" customFormat="1" ht="30" customHeight="1" x14ac:dyDescent="0.25">
      <c r="A241" s="11">
        <v>3</v>
      </c>
      <c r="B241" s="62" t="s">
        <v>113</v>
      </c>
      <c r="C241" s="9"/>
      <c r="D241" s="9"/>
      <c r="E241" s="9"/>
      <c r="F241" s="9"/>
      <c r="G241" s="9"/>
      <c r="H241" s="9"/>
      <c r="I241" s="9"/>
      <c r="J241" s="9"/>
      <c r="K241" s="9"/>
      <c r="L241" s="9"/>
      <c r="M241" s="11" t="s">
        <v>146</v>
      </c>
    </row>
    <row r="242" spans="1:13" s="185" customFormat="1" ht="30" customHeight="1" x14ac:dyDescent="0.25">
      <c r="A242" s="9"/>
      <c r="B242" s="137" t="s">
        <v>193</v>
      </c>
      <c r="C242" s="9" t="s">
        <v>311</v>
      </c>
      <c r="D242" s="12">
        <v>4000</v>
      </c>
      <c r="E242" s="12">
        <v>5000</v>
      </c>
      <c r="F242" s="12">
        <v>18239</v>
      </c>
      <c r="G242" s="12">
        <v>5375</v>
      </c>
      <c r="H242" s="12">
        <v>5780</v>
      </c>
      <c r="I242" s="12">
        <v>6215</v>
      </c>
      <c r="J242" s="12">
        <v>6680</v>
      </c>
      <c r="K242" s="12">
        <v>7180</v>
      </c>
      <c r="L242" s="181">
        <f>G242+H242+I242+J242+K242</f>
        <v>31230</v>
      </c>
      <c r="M242" s="11"/>
    </row>
    <row r="243" spans="1:13" s="56" customFormat="1" ht="30" customHeight="1" x14ac:dyDescent="0.25">
      <c r="A243" s="9"/>
      <c r="B243" s="64" t="s">
        <v>195</v>
      </c>
      <c r="C243" s="165" t="s">
        <v>311</v>
      </c>
      <c r="D243" s="181">
        <v>28.826000000000001</v>
      </c>
      <c r="E243" s="181">
        <v>60</v>
      </c>
      <c r="F243" s="181">
        <v>121</v>
      </c>
      <c r="G243" s="181">
        <v>80</v>
      </c>
      <c r="H243" s="181">
        <v>80</v>
      </c>
      <c r="I243" s="181">
        <v>90</v>
      </c>
      <c r="J243" s="181">
        <v>100</v>
      </c>
      <c r="K243" s="181">
        <v>125</v>
      </c>
      <c r="L243" s="181">
        <f t="shared" ref="L243:L244" si="30">G243+H243+I243+J243+K243</f>
        <v>475</v>
      </c>
      <c r="M243" s="11"/>
    </row>
    <row r="244" spans="1:13" s="185" customFormat="1" ht="30" customHeight="1" x14ac:dyDescent="0.25">
      <c r="A244" s="9"/>
      <c r="B244" s="137" t="s">
        <v>194</v>
      </c>
      <c r="C244" s="9" t="s">
        <v>6</v>
      </c>
      <c r="D244" s="12">
        <v>841</v>
      </c>
      <c r="E244" s="12">
        <v>2100</v>
      </c>
      <c r="F244" s="12">
        <v>6566</v>
      </c>
      <c r="G244" s="12">
        <v>2350</v>
      </c>
      <c r="H244" s="12">
        <v>2500</v>
      </c>
      <c r="I244" s="12">
        <v>2700</v>
      </c>
      <c r="J244" s="12">
        <v>2900</v>
      </c>
      <c r="K244" s="12">
        <v>3200</v>
      </c>
      <c r="L244" s="181">
        <f t="shared" si="30"/>
        <v>13650</v>
      </c>
      <c r="M244" s="11"/>
    </row>
    <row r="245" spans="1:13" s="185" customFormat="1" ht="30" customHeight="1" x14ac:dyDescent="0.25">
      <c r="A245" s="9"/>
      <c r="B245" s="137"/>
      <c r="C245" s="9"/>
      <c r="D245" s="12"/>
      <c r="E245" s="12"/>
      <c r="F245" s="12"/>
      <c r="G245" s="12"/>
      <c r="H245" s="12"/>
      <c r="I245" s="12"/>
      <c r="J245" s="12"/>
      <c r="K245" s="12"/>
      <c r="L245" s="12"/>
      <c r="M245" s="11"/>
    </row>
    <row r="246" spans="1:13" s="185" customFormat="1" ht="30" customHeight="1" x14ac:dyDescent="0.25">
      <c r="A246" s="7" t="s">
        <v>82</v>
      </c>
      <c r="B246" s="8" t="s">
        <v>71</v>
      </c>
      <c r="C246" s="9"/>
      <c r="D246" s="9"/>
      <c r="E246" s="10"/>
      <c r="F246" s="10"/>
      <c r="G246" s="10"/>
      <c r="H246" s="10"/>
      <c r="I246" s="10"/>
      <c r="J246" s="10"/>
      <c r="K246" s="10"/>
      <c r="L246" s="10"/>
      <c r="M246" s="11"/>
    </row>
    <row r="247" spans="1:13" s="185" customFormat="1" ht="30" customHeight="1" x14ac:dyDescent="0.25">
      <c r="A247" s="7">
        <v>1</v>
      </c>
      <c r="B247" s="8" t="s">
        <v>312</v>
      </c>
      <c r="C247" s="11" t="s">
        <v>116</v>
      </c>
      <c r="D247" s="193">
        <v>1600.0139999999999</v>
      </c>
      <c r="E247" s="193">
        <v>1603.5</v>
      </c>
      <c r="F247" s="193">
        <f>E247</f>
        <v>1603.5</v>
      </c>
      <c r="G247" s="193">
        <v>1602.3944168182099</v>
      </c>
      <c r="H247" s="193">
        <v>1603.19561402662</v>
      </c>
      <c r="I247" s="193">
        <v>1603.99721183363</v>
      </c>
      <c r="J247" s="193">
        <v>1604.7992104395501</v>
      </c>
      <c r="K247" s="193">
        <v>1605.60161004477</v>
      </c>
      <c r="L247" s="194">
        <f>K247</f>
        <v>1605.60161004477</v>
      </c>
      <c r="M247" s="11" t="s">
        <v>388</v>
      </c>
    </row>
    <row r="248" spans="1:13" s="185" customFormat="1" ht="30" customHeight="1" x14ac:dyDescent="0.25">
      <c r="A248" s="10"/>
      <c r="B248" s="16" t="s">
        <v>115</v>
      </c>
      <c r="C248" s="17" t="s">
        <v>68</v>
      </c>
      <c r="D248" s="9" t="s">
        <v>405</v>
      </c>
      <c r="E248" s="9" t="s">
        <v>405</v>
      </c>
      <c r="F248" s="9" t="s">
        <v>405</v>
      </c>
      <c r="G248" s="9" t="s">
        <v>405</v>
      </c>
      <c r="H248" s="9" t="s">
        <v>405</v>
      </c>
      <c r="I248" s="9" t="s">
        <v>405</v>
      </c>
      <c r="J248" s="9" t="s">
        <v>405</v>
      </c>
      <c r="K248" s="9" t="s">
        <v>405</v>
      </c>
      <c r="L248" s="18"/>
      <c r="M248" s="9"/>
    </row>
    <row r="249" spans="1:13" s="185" customFormat="1" ht="30" customHeight="1" x14ac:dyDescent="0.25">
      <c r="A249" s="10"/>
      <c r="B249" s="14" t="s">
        <v>117</v>
      </c>
      <c r="C249" s="15" t="s">
        <v>118</v>
      </c>
      <c r="D249" s="19">
        <f>D247/3382*1000</f>
        <v>473.09698403311643</v>
      </c>
      <c r="E249" s="19">
        <f t="shared" ref="E249:L249" si="31">E247/3382*1000</f>
        <v>474.1277350680071</v>
      </c>
      <c r="F249" s="19">
        <f>F247/3382*1000</f>
        <v>474.1277350680071</v>
      </c>
      <c r="G249" s="19">
        <f t="shared" si="31"/>
        <v>473.80083288533706</v>
      </c>
      <c r="H249" s="19">
        <f t="shared" si="31"/>
        <v>474.03773330178001</v>
      </c>
      <c r="I249" s="19">
        <f t="shared" si="31"/>
        <v>474.27475216842993</v>
      </c>
      <c r="J249" s="19">
        <f t="shared" si="31"/>
        <v>474.5118895445151</v>
      </c>
      <c r="K249" s="19">
        <f t="shared" si="31"/>
        <v>474.7491454892874</v>
      </c>
      <c r="L249" s="19">
        <f t="shared" si="31"/>
        <v>474.7491454892874</v>
      </c>
      <c r="M249" s="20"/>
    </row>
    <row r="250" spans="1:13" s="185" customFormat="1" ht="30" customHeight="1" x14ac:dyDescent="0.25">
      <c r="A250" s="7">
        <v>2</v>
      </c>
      <c r="B250" s="21" t="s">
        <v>313</v>
      </c>
      <c r="C250" s="9" t="s">
        <v>116</v>
      </c>
      <c r="D250" s="9">
        <v>917</v>
      </c>
      <c r="E250" s="9">
        <v>928</v>
      </c>
      <c r="F250" s="9">
        <v>928</v>
      </c>
      <c r="G250" s="9" t="s">
        <v>405</v>
      </c>
      <c r="H250" s="9" t="s">
        <v>405</v>
      </c>
      <c r="I250" s="9" t="s">
        <v>405</v>
      </c>
      <c r="J250" s="9" t="s">
        <v>405</v>
      </c>
      <c r="K250" s="9" t="s">
        <v>405</v>
      </c>
      <c r="L250" s="9" t="s">
        <v>405</v>
      </c>
      <c r="M250" s="11" t="s">
        <v>389</v>
      </c>
    </row>
    <row r="251" spans="1:13" s="185" customFormat="1" ht="39.6" customHeight="1" x14ac:dyDescent="0.25">
      <c r="A251" s="7">
        <v>3</v>
      </c>
      <c r="B251" s="21" t="s">
        <v>314</v>
      </c>
      <c r="C251" s="9" t="s">
        <v>68</v>
      </c>
      <c r="D251" s="9">
        <v>55.87</v>
      </c>
      <c r="E251" s="9">
        <v>56.56</v>
      </c>
      <c r="F251" s="9">
        <v>56.56</v>
      </c>
      <c r="G251" s="9" t="s">
        <v>405</v>
      </c>
      <c r="H251" s="9" t="s">
        <v>405</v>
      </c>
      <c r="I251" s="9" t="s">
        <v>405</v>
      </c>
      <c r="J251" s="9" t="s">
        <v>405</v>
      </c>
      <c r="K251" s="9" t="s">
        <v>405</v>
      </c>
      <c r="L251" s="9" t="s">
        <v>405</v>
      </c>
      <c r="M251" s="11" t="s">
        <v>389</v>
      </c>
    </row>
    <row r="252" spans="1:13" s="185" customFormat="1" ht="42" customHeight="1" x14ac:dyDescent="0.25">
      <c r="A252" s="7">
        <v>4</v>
      </c>
      <c r="B252" s="8" t="s">
        <v>119</v>
      </c>
      <c r="C252" s="11" t="s">
        <v>97</v>
      </c>
      <c r="D252" s="13">
        <v>917349</v>
      </c>
      <c r="E252" s="13">
        <v>907000</v>
      </c>
      <c r="F252" s="13">
        <v>907000</v>
      </c>
      <c r="G252" s="11" t="s">
        <v>405</v>
      </c>
      <c r="H252" s="11" t="s">
        <v>405</v>
      </c>
      <c r="I252" s="11" t="s">
        <v>405</v>
      </c>
      <c r="J252" s="11" t="s">
        <v>405</v>
      </c>
      <c r="K252" s="11" t="s">
        <v>405</v>
      </c>
      <c r="L252" s="11" t="s">
        <v>405</v>
      </c>
      <c r="M252" s="11" t="s">
        <v>389</v>
      </c>
    </row>
    <row r="253" spans="1:13" s="185" customFormat="1" ht="30" customHeight="1" x14ac:dyDescent="0.25">
      <c r="A253" s="7"/>
      <c r="B253" s="22" t="s">
        <v>90</v>
      </c>
      <c r="C253" s="9" t="s">
        <v>97</v>
      </c>
      <c r="D253" s="12">
        <v>444914</v>
      </c>
      <c r="E253" s="12">
        <v>379126</v>
      </c>
      <c r="F253" s="12">
        <v>379126</v>
      </c>
      <c r="G253" s="9" t="s">
        <v>405</v>
      </c>
      <c r="H253" s="9" t="s">
        <v>405</v>
      </c>
      <c r="I253" s="9" t="s">
        <v>405</v>
      </c>
      <c r="J253" s="9" t="s">
        <v>405</v>
      </c>
      <c r="K253" s="9" t="s">
        <v>405</v>
      </c>
      <c r="L253" s="9" t="s">
        <v>405</v>
      </c>
      <c r="M253" s="11"/>
    </row>
    <row r="254" spans="1:13" s="186" customFormat="1" ht="30" customHeight="1" x14ac:dyDescent="0.25">
      <c r="A254" s="7"/>
      <c r="B254" s="22" t="s">
        <v>91</v>
      </c>
      <c r="C254" s="9" t="s">
        <v>97</v>
      </c>
      <c r="D254" s="12">
        <v>211357</v>
      </c>
      <c r="E254" s="12">
        <v>217680</v>
      </c>
      <c r="F254" s="12">
        <v>217680</v>
      </c>
      <c r="G254" s="9" t="s">
        <v>405</v>
      </c>
      <c r="H254" s="9" t="s">
        <v>405</v>
      </c>
      <c r="I254" s="9" t="s">
        <v>405</v>
      </c>
      <c r="J254" s="9" t="s">
        <v>405</v>
      </c>
      <c r="K254" s="9" t="s">
        <v>405</v>
      </c>
      <c r="L254" s="9" t="s">
        <v>405</v>
      </c>
      <c r="M254" s="11"/>
    </row>
    <row r="255" spans="1:13" s="185" customFormat="1" ht="30" customHeight="1" x14ac:dyDescent="0.25">
      <c r="A255" s="7"/>
      <c r="B255" s="22" t="s">
        <v>92</v>
      </c>
      <c r="C255" s="9" t="s">
        <v>97</v>
      </c>
      <c r="D255" s="12">
        <v>261078</v>
      </c>
      <c r="E255" s="12">
        <v>310194</v>
      </c>
      <c r="F255" s="12">
        <v>310194</v>
      </c>
      <c r="G255" s="9" t="s">
        <v>405</v>
      </c>
      <c r="H255" s="9" t="s">
        <v>405</v>
      </c>
      <c r="I255" s="9" t="s">
        <v>405</v>
      </c>
      <c r="J255" s="9" t="s">
        <v>405</v>
      </c>
      <c r="K255" s="9" t="s">
        <v>405</v>
      </c>
      <c r="L255" s="9" t="s">
        <v>405</v>
      </c>
      <c r="M255" s="11"/>
    </row>
    <row r="256" spans="1:13" s="185" customFormat="1" ht="30" customHeight="1" x14ac:dyDescent="0.25">
      <c r="A256" s="7">
        <v>5</v>
      </c>
      <c r="B256" s="8" t="s">
        <v>120</v>
      </c>
      <c r="C256" s="11" t="s">
        <v>68</v>
      </c>
      <c r="D256" s="11">
        <v>100</v>
      </c>
      <c r="E256" s="11">
        <v>100</v>
      </c>
      <c r="F256" s="11">
        <v>100</v>
      </c>
      <c r="G256" s="11" t="s">
        <v>405</v>
      </c>
      <c r="H256" s="11" t="s">
        <v>405</v>
      </c>
      <c r="I256" s="11" t="s">
        <v>405</v>
      </c>
      <c r="J256" s="11" t="s">
        <v>405</v>
      </c>
      <c r="K256" s="11" t="s">
        <v>405</v>
      </c>
      <c r="L256" s="11" t="s">
        <v>405</v>
      </c>
      <c r="M256" s="11" t="s">
        <v>389</v>
      </c>
    </row>
    <row r="257" spans="1:13" s="185" customFormat="1" ht="30" customHeight="1" x14ac:dyDescent="0.25">
      <c r="A257" s="7"/>
      <c r="B257" s="22" t="s">
        <v>90</v>
      </c>
      <c r="C257" s="9" t="s">
        <v>68</v>
      </c>
      <c r="D257" s="9">
        <v>48.5</v>
      </c>
      <c r="E257" s="9">
        <v>39.9</v>
      </c>
      <c r="F257" s="9">
        <v>39.9</v>
      </c>
      <c r="G257" s="9" t="s">
        <v>405</v>
      </c>
      <c r="H257" s="9" t="s">
        <v>405</v>
      </c>
      <c r="I257" s="9" t="s">
        <v>405</v>
      </c>
      <c r="J257" s="9" t="s">
        <v>405</v>
      </c>
      <c r="K257" s="9" t="s">
        <v>405</v>
      </c>
      <c r="L257" s="9" t="s">
        <v>405</v>
      </c>
      <c r="M257" s="11"/>
    </row>
    <row r="258" spans="1:13" s="185" customFormat="1" ht="30" customHeight="1" x14ac:dyDescent="0.25">
      <c r="A258" s="7"/>
      <c r="B258" s="22" t="s">
        <v>91</v>
      </c>
      <c r="C258" s="9" t="s">
        <v>68</v>
      </c>
      <c r="D258" s="9">
        <v>23.04</v>
      </c>
      <c r="E258" s="9">
        <v>24</v>
      </c>
      <c r="F258" s="9">
        <v>24</v>
      </c>
      <c r="G258" s="9" t="s">
        <v>405</v>
      </c>
      <c r="H258" s="9" t="s">
        <v>405</v>
      </c>
      <c r="I258" s="9" t="s">
        <v>405</v>
      </c>
      <c r="J258" s="9" t="s">
        <v>405</v>
      </c>
      <c r="K258" s="9" t="s">
        <v>405</v>
      </c>
      <c r="L258" s="9" t="s">
        <v>405</v>
      </c>
      <c r="M258" s="11"/>
    </row>
    <row r="259" spans="1:13" s="56" customFormat="1" ht="30" customHeight="1" x14ac:dyDescent="0.25">
      <c r="A259" s="7"/>
      <c r="B259" s="22" t="s">
        <v>92</v>
      </c>
      <c r="C259" s="9" t="s">
        <v>68</v>
      </c>
      <c r="D259" s="9">
        <v>28.46</v>
      </c>
      <c r="E259" s="9">
        <v>36.1</v>
      </c>
      <c r="F259" s="9">
        <v>36.1</v>
      </c>
      <c r="G259" s="9" t="s">
        <v>405</v>
      </c>
      <c r="H259" s="9" t="s">
        <v>405</v>
      </c>
      <c r="I259" s="9" t="s">
        <v>405</v>
      </c>
      <c r="J259" s="9" t="s">
        <v>405</v>
      </c>
      <c r="K259" s="9" t="s">
        <v>405</v>
      </c>
      <c r="L259" s="9" t="s">
        <v>405</v>
      </c>
      <c r="M259" s="11"/>
    </row>
    <row r="260" spans="1:13" s="185" customFormat="1" ht="30" customHeight="1" x14ac:dyDescent="0.25">
      <c r="A260" s="7">
        <v>6</v>
      </c>
      <c r="B260" s="23" t="s">
        <v>144</v>
      </c>
      <c r="C260" s="11" t="s">
        <v>97</v>
      </c>
      <c r="D260" s="12">
        <v>34306</v>
      </c>
      <c r="E260" s="12">
        <v>30000</v>
      </c>
      <c r="F260" s="12">
        <v>179930</v>
      </c>
      <c r="G260" s="12">
        <v>30000</v>
      </c>
      <c r="H260" s="12">
        <v>30000</v>
      </c>
      <c r="I260" s="12">
        <v>30000</v>
      </c>
      <c r="J260" s="12">
        <v>30000</v>
      </c>
      <c r="K260" s="12">
        <v>30000</v>
      </c>
      <c r="L260" s="12">
        <f>G260+H260+I260+J260+K260</f>
        <v>150000</v>
      </c>
      <c r="M260" s="11" t="s">
        <v>390</v>
      </c>
    </row>
    <row r="261" spans="1:13" s="56" customFormat="1" ht="42" customHeight="1" x14ac:dyDescent="0.25">
      <c r="A261" s="24"/>
      <c r="B261" s="25" t="s">
        <v>315</v>
      </c>
      <c r="C261" s="26" t="s">
        <v>97</v>
      </c>
      <c r="D261" s="12">
        <v>1104</v>
      </c>
      <c r="E261" s="12">
        <v>1500</v>
      </c>
      <c r="F261" s="12">
        <v>8798</v>
      </c>
      <c r="G261" s="12">
        <v>1500</v>
      </c>
      <c r="H261" s="12">
        <v>1500</v>
      </c>
      <c r="I261" s="12">
        <v>1500</v>
      </c>
      <c r="J261" s="12">
        <v>1500</v>
      </c>
      <c r="K261" s="12">
        <v>1500</v>
      </c>
      <c r="L261" s="12">
        <f>G261+H261+I261+J261+K261</f>
        <v>7500</v>
      </c>
      <c r="M261" s="11"/>
    </row>
    <row r="262" spans="1:13" s="56" customFormat="1" ht="44.25" customHeight="1" x14ac:dyDescent="0.25">
      <c r="A262" s="28">
        <v>7</v>
      </c>
      <c r="B262" s="29" t="s">
        <v>72</v>
      </c>
      <c r="C262" s="30" t="s">
        <v>68</v>
      </c>
      <c r="D262" s="30">
        <v>48.5</v>
      </c>
      <c r="E262" s="28">
        <v>39.1</v>
      </c>
      <c r="F262" s="28">
        <v>39.1</v>
      </c>
      <c r="G262" s="28" t="s">
        <v>405</v>
      </c>
      <c r="H262" s="28" t="s">
        <v>405</v>
      </c>
      <c r="I262" s="28" t="s">
        <v>405</v>
      </c>
      <c r="J262" s="28" t="s">
        <v>405</v>
      </c>
      <c r="K262" s="28" t="s">
        <v>405</v>
      </c>
      <c r="L262" s="28" t="s">
        <v>489</v>
      </c>
      <c r="M262" s="11" t="s">
        <v>390</v>
      </c>
    </row>
    <row r="263" spans="1:13" s="56" customFormat="1" ht="30" customHeight="1" x14ac:dyDescent="0.25">
      <c r="A263" s="28">
        <v>8</v>
      </c>
      <c r="B263" s="29" t="s">
        <v>73</v>
      </c>
      <c r="C263" s="30" t="s">
        <v>68</v>
      </c>
      <c r="D263" s="30">
        <v>70</v>
      </c>
      <c r="E263" s="28">
        <v>80</v>
      </c>
      <c r="F263" s="28">
        <f>E263</f>
        <v>80</v>
      </c>
      <c r="G263" s="28">
        <v>80.2</v>
      </c>
      <c r="H263" s="28">
        <v>81.400000000000006</v>
      </c>
      <c r="I263" s="28">
        <v>82.600000000000009</v>
      </c>
      <c r="J263" s="28">
        <v>83.800000000000011</v>
      </c>
      <c r="K263" s="28">
        <v>85.000000000000014</v>
      </c>
      <c r="L263" s="28">
        <v>85</v>
      </c>
      <c r="M263" s="11" t="s">
        <v>390</v>
      </c>
    </row>
    <row r="264" spans="1:13" s="56" customFormat="1" ht="30" customHeight="1" x14ac:dyDescent="0.25">
      <c r="A264" s="27"/>
      <c r="B264" s="25" t="s">
        <v>152</v>
      </c>
      <c r="C264" s="26" t="s">
        <v>68</v>
      </c>
      <c r="D264" s="26">
        <v>50</v>
      </c>
      <c r="E264" s="27">
        <v>57.3</v>
      </c>
      <c r="F264" s="27">
        <f>E264</f>
        <v>57.3</v>
      </c>
      <c r="G264" s="27">
        <v>58.6</v>
      </c>
      <c r="H264" s="27">
        <v>60.2</v>
      </c>
      <c r="I264" s="27">
        <v>61.800000000000004</v>
      </c>
      <c r="J264" s="27">
        <v>63.400000000000006</v>
      </c>
      <c r="K264" s="27">
        <v>65</v>
      </c>
      <c r="L264" s="27">
        <v>65</v>
      </c>
      <c r="M264" s="11"/>
    </row>
    <row r="265" spans="1:13" s="185" customFormat="1" ht="30" customHeight="1" x14ac:dyDescent="0.25">
      <c r="A265" s="27"/>
      <c r="B265" s="31" t="s">
        <v>316</v>
      </c>
      <c r="C265" s="26" t="s">
        <v>317</v>
      </c>
      <c r="D265" s="12">
        <v>21567</v>
      </c>
      <c r="E265" s="12">
        <v>15000</v>
      </c>
      <c r="F265" s="12">
        <v>83413</v>
      </c>
      <c r="G265" s="12">
        <v>16300</v>
      </c>
      <c r="H265" s="12">
        <v>17700</v>
      </c>
      <c r="I265" s="12">
        <v>19000</v>
      </c>
      <c r="J265" s="12">
        <v>20400</v>
      </c>
      <c r="K265" s="12">
        <v>21800</v>
      </c>
      <c r="L265" s="12">
        <v>95200</v>
      </c>
      <c r="M265" s="11"/>
    </row>
    <row r="266" spans="1:13" s="186" customFormat="1" ht="33" x14ac:dyDescent="0.25">
      <c r="A266" s="28">
        <v>9</v>
      </c>
      <c r="B266" s="32" t="s">
        <v>84</v>
      </c>
      <c r="C266" s="30" t="s">
        <v>68</v>
      </c>
      <c r="D266" s="30" t="s">
        <v>432</v>
      </c>
      <c r="E266" s="28" t="s">
        <v>433</v>
      </c>
      <c r="F266" s="28" t="s">
        <v>433</v>
      </c>
      <c r="G266" s="28" t="s">
        <v>434</v>
      </c>
      <c r="H266" s="28" t="s">
        <v>435</v>
      </c>
      <c r="I266" s="28" t="s">
        <v>436</v>
      </c>
      <c r="J266" s="28" t="s">
        <v>437</v>
      </c>
      <c r="K266" s="28">
        <v>60</v>
      </c>
      <c r="L266" s="28">
        <v>60</v>
      </c>
      <c r="M266" s="11" t="s">
        <v>391</v>
      </c>
    </row>
    <row r="267" spans="1:13" s="186" customFormat="1" ht="49.5" x14ac:dyDescent="0.25">
      <c r="A267" s="27"/>
      <c r="B267" s="31" t="s">
        <v>124</v>
      </c>
      <c r="C267" s="26" t="s">
        <v>68</v>
      </c>
      <c r="D267" s="26" t="s">
        <v>438</v>
      </c>
      <c r="E267" s="27" t="s">
        <v>439</v>
      </c>
      <c r="F267" s="27" t="s">
        <v>439</v>
      </c>
      <c r="G267" s="27" t="s">
        <v>440</v>
      </c>
      <c r="H267" s="27" t="s">
        <v>441</v>
      </c>
      <c r="I267" s="27" t="s">
        <v>442</v>
      </c>
      <c r="J267" s="27" t="s">
        <v>443</v>
      </c>
      <c r="K267" s="27" t="s">
        <v>444</v>
      </c>
      <c r="L267" s="27" t="s">
        <v>445</v>
      </c>
      <c r="M267" s="11"/>
    </row>
    <row r="268" spans="1:13" s="185" customFormat="1" ht="49.5" x14ac:dyDescent="0.25">
      <c r="A268" s="27"/>
      <c r="B268" s="31" t="s">
        <v>125</v>
      </c>
      <c r="C268" s="26" t="s">
        <v>68</v>
      </c>
      <c r="D268" s="26" t="s">
        <v>446</v>
      </c>
      <c r="E268" s="27" t="s">
        <v>447</v>
      </c>
      <c r="F268" s="27" t="s">
        <v>447</v>
      </c>
      <c r="G268" s="27" t="s">
        <v>448</v>
      </c>
      <c r="H268" s="27" t="s">
        <v>449</v>
      </c>
      <c r="I268" s="27" t="s">
        <v>450</v>
      </c>
      <c r="J268" s="27" t="s">
        <v>451</v>
      </c>
      <c r="K268" s="27" t="s">
        <v>452</v>
      </c>
      <c r="L268" s="27" t="s">
        <v>453</v>
      </c>
      <c r="M268" s="11"/>
    </row>
    <row r="269" spans="1:13" s="56" customFormat="1" ht="49.5" x14ac:dyDescent="0.25">
      <c r="A269" s="33">
        <v>10</v>
      </c>
      <c r="B269" s="29" t="s">
        <v>78</v>
      </c>
      <c r="C269" s="30" t="s">
        <v>68</v>
      </c>
      <c r="D269" s="30" t="s">
        <v>454</v>
      </c>
      <c r="E269" s="28" t="s">
        <v>455</v>
      </c>
      <c r="F269" s="28" t="s">
        <v>455</v>
      </c>
      <c r="G269" s="28" t="s">
        <v>456</v>
      </c>
      <c r="H269" s="28" t="s">
        <v>457</v>
      </c>
      <c r="I269" s="28" t="s">
        <v>458</v>
      </c>
      <c r="J269" s="28" t="s">
        <v>459</v>
      </c>
      <c r="K269" s="28">
        <v>45</v>
      </c>
      <c r="L269" s="28">
        <v>45</v>
      </c>
      <c r="M269" s="11" t="s">
        <v>391</v>
      </c>
    </row>
    <row r="270" spans="1:13" s="185" customFormat="1" ht="30" customHeight="1" x14ac:dyDescent="0.25">
      <c r="A270" s="33">
        <v>11</v>
      </c>
      <c r="B270" s="29" t="s">
        <v>318</v>
      </c>
      <c r="C270" s="26"/>
      <c r="D270" s="26"/>
      <c r="E270" s="27"/>
      <c r="F270" s="27"/>
      <c r="G270" s="27"/>
      <c r="H270" s="27"/>
      <c r="I270" s="27"/>
      <c r="J270" s="27"/>
      <c r="K270" s="27"/>
      <c r="L270" s="27"/>
      <c r="M270" s="11" t="s">
        <v>392</v>
      </c>
    </row>
    <row r="271" spans="1:13" s="185" customFormat="1" ht="33" x14ac:dyDescent="0.25">
      <c r="A271" s="33" t="s">
        <v>5</v>
      </c>
      <c r="B271" s="32" t="s">
        <v>319</v>
      </c>
      <c r="C271" s="30" t="s">
        <v>68</v>
      </c>
      <c r="D271" s="34">
        <v>23.4</v>
      </c>
      <c r="E271" s="35">
        <v>36.090000000000003</v>
      </c>
      <c r="F271" s="35">
        <v>36.090000000000003</v>
      </c>
      <c r="G271" s="35">
        <v>36.25</v>
      </c>
      <c r="H271" s="35">
        <v>37.5</v>
      </c>
      <c r="I271" s="35">
        <v>38.75</v>
      </c>
      <c r="J271" s="35">
        <v>39.5</v>
      </c>
      <c r="K271" s="35">
        <v>40</v>
      </c>
      <c r="L271" s="35">
        <f>K271</f>
        <v>40</v>
      </c>
      <c r="M271" s="11" t="s">
        <v>145</v>
      </c>
    </row>
    <row r="272" spans="1:13" s="185" customFormat="1" ht="33" x14ac:dyDescent="0.25">
      <c r="A272" s="33" t="s">
        <v>8</v>
      </c>
      <c r="B272" s="32" t="s">
        <v>320</v>
      </c>
      <c r="C272" s="30" t="s">
        <v>68</v>
      </c>
      <c r="D272" s="34">
        <v>81.45</v>
      </c>
      <c r="E272" s="35">
        <v>95.97</v>
      </c>
      <c r="F272" s="35">
        <v>95</v>
      </c>
      <c r="G272" s="35">
        <v>96</v>
      </c>
      <c r="H272" s="35">
        <v>97</v>
      </c>
      <c r="I272" s="35">
        <v>98</v>
      </c>
      <c r="J272" s="35">
        <v>98.5</v>
      </c>
      <c r="K272" s="35">
        <v>99</v>
      </c>
      <c r="L272" s="35">
        <f t="shared" ref="L272:L295" si="32">K272</f>
        <v>99</v>
      </c>
      <c r="M272" s="11" t="s">
        <v>145</v>
      </c>
    </row>
    <row r="273" spans="1:13" s="185" customFormat="1" ht="30" customHeight="1" x14ac:dyDescent="0.25">
      <c r="A273" s="24"/>
      <c r="B273" s="31" t="s">
        <v>196</v>
      </c>
      <c r="C273" s="26" t="s">
        <v>68</v>
      </c>
      <c r="D273" s="36"/>
      <c r="E273" s="37"/>
      <c r="F273" s="37"/>
      <c r="G273" s="37"/>
      <c r="H273" s="37"/>
      <c r="I273" s="37"/>
      <c r="J273" s="37"/>
      <c r="K273" s="37"/>
      <c r="L273" s="35"/>
      <c r="M273" s="11"/>
    </row>
    <row r="274" spans="1:13" s="185" customFormat="1" ht="30" customHeight="1" x14ac:dyDescent="0.25">
      <c r="A274" s="24"/>
      <c r="B274" s="31" t="s">
        <v>197</v>
      </c>
      <c r="C274" s="26" t="s">
        <v>68</v>
      </c>
      <c r="D274" s="36" t="s">
        <v>419</v>
      </c>
      <c r="E274" s="37">
        <v>99</v>
      </c>
      <c r="F274" s="37">
        <v>99</v>
      </c>
      <c r="G274" s="37">
        <v>99.2</v>
      </c>
      <c r="H274" s="37">
        <v>99.4</v>
      </c>
      <c r="I274" s="37">
        <v>99.6</v>
      </c>
      <c r="J274" s="37">
        <v>99.8</v>
      </c>
      <c r="K274" s="37">
        <v>99.99</v>
      </c>
      <c r="L274" s="35">
        <f t="shared" si="32"/>
        <v>99.99</v>
      </c>
      <c r="M274" s="11"/>
    </row>
    <row r="275" spans="1:13" s="185" customFormat="1" ht="30" customHeight="1" x14ac:dyDescent="0.25">
      <c r="A275" s="24"/>
      <c r="B275" s="31" t="s">
        <v>198</v>
      </c>
      <c r="C275" s="26" t="s">
        <v>68</v>
      </c>
      <c r="D275" s="36">
        <v>97.813498777965776</v>
      </c>
      <c r="E275" s="37">
        <v>95</v>
      </c>
      <c r="F275" s="37">
        <v>95</v>
      </c>
      <c r="G275" s="37">
        <v>95</v>
      </c>
      <c r="H275" s="37">
        <v>95</v>
      </c>
      <c r="I275" s="37">
        <v>95</v>
      </c>
      <c r="J275" s="37">
        <v>95</v>
      </c>
      <c r="K275" s="37">
        <v>95</v>
      </c>
      <c r="L275" s="35">
        <f t="shared" si="32"/>
        <v>95</v>
      </c>
      <c r="M275" s="11"/>
    </row>
    <row r="276" spans="1:13" s="185" customFormat="1" ht="30" customHeight="1" x14ac:dyDescent="0.25">
      <c r="A276" s="24"/>
      <c r="B276" s="31" t="s">
        <v>199</v>
      </c>
      <c r="C276" s="26" t="s">
        <v>68</v>
      </c>
      <c r="D276" s="36">
        <v>66.030854233921033</v>
      </c>
      <c r="E276" s="37">
        <v>73</v>
      </c>
      <c r="F276" s="37">
        <v>73</v>
      </c>
      <c r="G276" s="37">
        <v>73.2</v>
      </c>
      <c r="H276" s="37">
        <v>73.5</v>
      </c>
      <c r="I276" s="37">
        <v>74</v>
      </c>
      <c r="J276" s="37">
        <v>74.5</v>
      </c>
      <c r="K276" s="37">
        <v>75</v>
      </c>
      <c r="L276" s="35">
        <f t="shared" si="32"/>
        <v>75</v>
      </c>
      <c r="M276" s="11"/>
    </row>
    <row r="277" spans="1:13" s="185" customFormat="1" ht="30" customHeight="1" x14ac:dyDescent="0.25">
      <c r="A277" s="33" t="s">
        <v>19</v>
      </c>
      <c r="B277" s="32" t="s">
        <v>321</v>
      </c>
      <c r="C277" s="30" t="s">
        <v>68</v>
      </c>
      <c r="D277" s="34"/>
      <c r="E277" s="35"/>
      <c r="F277" s="35"/>
      <c r="G277" s="35"/>
      <c r="H277" s="35"/>
      <c r="I277" s="35"/>
      <c r="J277" s="35"/>
      <c r="K277" s="35"/>
      <c r="L277" s="35"/>
      <c r="M277" s="11" t="s">
        <v>145</v>
      </c>
    </row>
    <row r="278" spans="1:13" s="185" customFormat="1" ht="30" customHeight="1" x14ac:dyDescent="0.25">
      <c r="A278" s="24"/>
      <c r="B278" s="31" t="s">
        <v>126</v>
      </c>
      <c r="C278" s="26" t="s">
        <v>68</v>
      </c>
      <c r="D278" s="36">
        <v>48.888888888888886</v>
      </c>
      <c r="E278" s="37">
        <v>68.97</v>
      </c>
      <c r="F278" s="37">
        <v>72</v>
      </c>
      <c r="G278" s="37">
        <v>72.5</v>
      </c>
      <c r="H278" s="37">
        <v>73</v>
      </c>
      <c r="I278" s="37">
        <v>73.5</v>
      </c>
      <c r="J278" s="37">
        <v>74</v>
      </c>
      <c r="K278" s="37">
        <v>75</v>
      </c>
      <c r="L278" s="35">
        <v>75</v>
      </c>
      <c r="M278" s="11"/>
    </row>
    <row r="279" spans="1:13" s="185" customFormat="1" ht="30" customHeight="1" x14ac:dyDescent="0.25">
      <c r="A279" s="24"/>
      <c r="B279" s="31" t="s">
        <v>121</v>
      </c>
      <c r="C279" s="26" t="s">
        <v>68</v>
      </c>
      <c r="D279" s="36">
        <v>47.2</v>
      </c>
      <c r="E279" s="37">
        <v>62.29</v>
      </c>
      <c r="F279" s="37">
        <v>70</v>
      </c>
      <c r="G279" s="37">
        <v>71</v>
      </c>
      <c r="H279" s="37">
        <v>72</v>
      </c>
      <c r="I279" s="37">
        <v>73</v>
      </c>
      <c r="J279" s="37">
        <v>74</v>
      </c>
      <c r="K279" s="37">
        <v>75</v>
      </c>
      <c r="L279" s="35">
        <v>75</v>
      </c>
      <c r="M279" s="11"/>
    </row>
    <row r="280" spans="1:13" s="185" customFormat="1" ht="30" customHeight="1" x14ac:dyDescent="0.25">
      <c r="A280" s="24"/>
      <c r="B280" s="31" t="s">
        <v>122</v>
      </c>
      <c r="C280" s="26" t="s">
        <v>68</v>
      </c>
      <c r="D280" s="36">
        <v>55.147058823529413</v>
      </c>
      <c r="E280" s="37">
        <v>66.17</v>
      </c>
      <c r="F280" s="37">
        <v>72</v>
      </c>
      <c r="G280" s="37">
        <v>68</v>
      </c>
      <c r="H280" s="37">
        <v>72</v>
      </c>
      <c r="I280" s="37">
        <v>75</v>
      </c>
      <c r="J280" s="37">
        <v>77</v>
      </c>
      <c r="K280" s="37">
        <v>80</v>
      </c>
      <c r="L280" s="35">
        <v>80</v>
      </c>
      <c r="M280" s="11"/>
    </row>
    <row r="281" spans="1:13" s="185" customFormat="1" ht="30" customHeight="1" x14ac:dyDescent="0.25">
      <c r="A281" s="24"/>
      <c r="B281" s="31" t="s">
        <v>123</v>
      </c>
      <c r="C281" s="26" t="s">
        <v>68</v>
      </c>
      <c r="D281" s="36">
        <v>67.44</v>
      </c>
      <c r="E281" s="37">
        <v>73.81</v>
      </c>
      <c r="F281" s="37">
        <v>84</v>
      </c>
      <c r="G281" s="37">
        <v>81</v>
      </c>
      <c r="H281" s="37">
        <v>82</v>
      </c>
      <c r="I281" s="37">
        <v>86</v>
      </c>
      <c r="J281" s="37">
        <v>88</v>
      </c>
      <c r="K281" s="37">
        <v>90</v>
      </c>
      <c r="L281" s="35">
        <v>90</v>
      </c>
      <c r="M281" s="11"/>
    </row>
    <row r="282" spans="1:13" s="185" customFormat="1" ht="30" customHeight="1" x14ac:dyDescent="0.25">
      <c r="A282" s="33" t="s">
        <v>21</v>
      </c>
      <c r="B282" s="32" t="s">
        <v>233</v>
      </c>
      <c r="C282" s="30"/>
      <c r="D282" s="34"/>
      <c r="E282" s="35"/>
      <c r="F282" s="35"/>
      <c r="G282" s="35"/>
      <c r="H282" s="35"/>
      <c r="I282" s="35"/>
      <c r="J282" s="35"/>
      <c r="K282" s="35"/>
      <c r="L282" s="35"/>
      <c r="M282" s="11" t="s">
        <v>145</v>
      </c>
    </row>
    <row r="283" spans="1:13" s="56" customFormat="1" ht="30" customHeight="1" x14ac:dyDescent="0.25">
      <c r="A283" s="24"/>
      <c r="B283" s="38" t="s">
        <v>126</v>
      </c>
      <c r="C283" s="26" t="s">
        <v>68</v>
      </c>
      <c r="D283" s="36">
        <v>79.736483416628801</v>
      </c>
      <c r="E283" s="37">
        <v>98</v>
      </c>
      <c r="F283" s="37">
        <v>98</v>
      </c>
      <c r="G283" s="37">
        <v>96.1</v>
      </c>
      <c r="H283" s="37">
        <v>96.2</v>
      </c>
      <c r="I283" s="37">
        <v>96.3</v>
      </c>
      <c r="J283" s="37">
        <v>96.4</v>
      </c>
      <c r="K283" s="37">
        <v>96.5</v>
      </c>
      <c r="L283" s="35">
        <v>96.5</v>
      </c>
      <c r="M283" s="11"/>
    </row>
    <row r="284" spans="1:13" s="185" customFormat="1" ht="30" customHeight="1" x14ac:dyDescent="0.25">
      <c r="A284" s="24"/>
      <c r="B284" s="38" t="s">
        <v>121</v>
      </c>
      <c r="C284" s="26" t="s">
        <v>68</v>
      </c>
      <c r="D284" s="36">
        <v>67.691458026509579</v>
      </c>
      <c r="E284" s="37">
        <v>90</v>
      </c>
      <c r="F284" s="37">
        <v>90</v>
      </c>
      <c r="G284" s="37">
        <v>85.5</v>
      </c>
      <c r="H284" s="37">
        <v>86</v>
      </c>
      <c r="I284" s="37">
        <v>86.5</v>
      </c>
      <c r="J284" s="37">
        <v>87</v>
      </c>
      <c r="K284" s="37">
        <v>88.9</v>
      </c>
      <c r="L284" s="35">
        <v>88.9</v>
      </c>
      <c r="M284" s="11"/>
    </row>
    <row r="285" spans="1:13" s="185" customFormat="1" ht="30" customHeight="1" x14ac:dyDescent="0.25">
      <c r="A285" s="24"/>
      <c r="B285" s="38" t="s">
        <v>122</v>
      </c>
      <c r="C285" s="26" t="s">
        <v>68</v>
      </c>
      <c r="D285" s="36">
        <v>88.961646398503305</v>
      </c>
      <c r="E285" s="37">
        <v>98</v>
      </c>
      <c r="F285" s="37">
        <v>98</v>
      </c>
      <c r="G285" s="37">
        <v>96.1</v>
      </c>
      <c r="H285" s="37">
        <v>96.2</v>
      </c>
      <c r="I285" s="37">
        <v>96.3</v>
      </c>
      <c r="J285" s="37">
        <v>96.4</v>
      </c>
      <c r="K285" s="37">
        <v>96.6</v>
      </c>
      <c r="L285" s="35">
        <v>96.6</v>
      </c>
      <c r="M285" s="11"/>
    </row>
    <row r="286" spans="1:13" s="185" customFormat="1" ht="30" customHeight="1" x14ac:dyDescent="0.25">
      <c r="A286" s="24"/>
      <c r="B286" s="38" t="s">
        <v>123</v>
      </c>
      <c r="C286" s="26" t="s">
        <v>68</v>
      </c>
      <c r="D286" s="36">
        <v>93.064667291471409</v>
      </c>
      <c r="E286" s="37">
        <v>100</v>
      </c>
      <c r="F286" s="37">
        <v>100</v>
      </c>
      <c r="G286" s="37">
        <v>98.2</v>
      </c>
      <c r="H286" s="37">
        <v>98.5</v>
      </c>
      <c r="I286" s="37">
        <v>98.7</v>
      </c>
      <c r="J286" s="37">
        <v>99</v>
      </c>
      <c r="K286" s="37">
        <v>99.5</v>
      </c>
      <c r="L286" s="35">
        <v>99.5</v>
      </c>
      <c r="M286" s="11"/>
    </row>
    <row r="287" spans="1:13" s="56" customFormat="1" ht="30" customHeight="1" x14ac:dyDescent="0.25">
      <c r="A287" s="33" t="s">
        <v>104</v>
      </c>
      <c r="B287" s="32" t="s">
        <v>322</v>
      </c>
      <c r="C287" s="30" t="s">
        <v>127</v>
      </c>
      <c r="D287" s="39"/>
      <c r="E287" s="28"/>
      <c r="F287" s="28"/>
      <c r="G287" s="28"/>
      <c r="H287" s="28"/>
      <c r="I287" s="28"/>
      <c r="J287" s="28"/>
      <c r="K287" s="28"/>
      <c r="L287" s="35"/>
      <c r="M287" s="11" t="s">
        <v>145</v>
      </c>
    </row>
    <row r="288" spans="1:13" s="185" customFormat="1" ht="30" customHeight="1" x14ac:dyDescent="0.25">
      <c r="A288" s="24"/>
      <c r="B288" s="31" t="s">
        <v>121</v>
      </c>
      <c r="C288" s="26" t="s">
        <v>127</v>
      </c>
      <c r="D288" s="36">
        <v>27.4</v>
      </c>
      <c r="E288" s="36">
        <v>30</v>
      </c>
      <c r="F288" s="36">
        <v>30</v>
      </c>
      <c r="G288" s="36">
        <v>30.1</v>
      </c>
      <c r="H288" s="36">
        <v>30.2</v>
      </c>
      <c r="I288" s="36">
        <v>30.3</v>
      </c>
      <c r="J288" s="36">
        <v>30.4</v>
      </c>
      <c r="K288" s="27" t="s">
        <v>489</v>
      </c>
      <c r="L288" s="35" t="s">
        <v>489</v>
      </c>
      <c r="M288" s="11"/>
    </row>
    <row r="289" spans="1:13" s="185" customFormat="1" ht="30" customHeight="1" x14ac:dyDescent="0.25">
      <c r="A289" s="24"/>
      <c r="B289" s="31" t="s">
        <v>122</v>
      </c>
      <c r="C289" s="26" t="s">
        <v>127</v>
      </c>
      <c r="D289" s="36">
        <v>38.955270322831581</v>
      </c>
      <c r="E289" s="36">
        <v>35</v>
      </c>
      <c r="F289" s="36">
        <v>35</v>
      </c>
      <c r="G289" s="36">
        <v>39.799999999999997</v>
      </c>
      <c r="H289" s="36">
        <v>39.9</v>
      </c>
      <c r="I289" s="36">
        <v>40</v>
      </c>
      <c r="J289" s="36">
        <v>40.1</v>
      </c>
      <c r="K289" s="27" t="s">
        <v>420</v>
      </c>
      <c r="L289" s="35" t="s">
        <v>420</v>
      </c>
      <c r="M289" s="11"/>
    </row>
    <row r="290" spans="1:13" s="185" customFormat="1" ht="30" customHeight="1" x14ac:dyDescent="0.25">
      <c r="A290" s="24"/>
      <c r="B290" s="31" t="s">
        <v>123</v>
      </c>
      <c r="C290" s="26" t="s">
        <v>127</v>
      </c>
      <c r="D290" s="36">
        <v>38.720037453183522</v>
      </c>
      <c r="E290" s="36">
        <v>40</v>
      </c>
      <c r="F290" s="36">
        <v>40</v>
      </c>
      <c r="G290" s="36">
        <v>39.9</v>
      </c>
      <c r="H290" s="36">
        <v>40</v>
      </c>
      <c r="I290" s="36">
        <v>40.1</v>
      </c>
      <c r="J290" s="36">
        <v>40.200000000000003</v>
      </c>
      <c r="K290" s="27" t="s">
        <v>420</v>
      </c>
      <c r="L290" s="35" t="s">
        <v>420</v>
      </c>
      <c r="M290" s="11"/>
    </row>
    <row r="291" spans="1:13" s="56" customFormat="1" ht="30" customHeight="1" x14ac:dyDescent="0.25">
      <c r="A291" s="33" t="s">
        <v>105</v>
      </c>
      <c r="B291" s="32" t="s">
        <v>323</v>
      </c>
      <c r="C291" s="40" t="s">
        <v>157</v>
      </c>
      <c r="D291" s="40"/>
      <c r="E291" s="40"/>
      <c r="F291" s="40"/>
      <c r="G291" s="40"/>
      <c r="H291" s="40"/>
      <c r="I291" s="40"/>
      <c r="J291" s="40"/>
      <c r="K291" s="40"/>
      <c r="L291" s="35">
        <f t="shared" si="32"/>
        <v>0</v>
      </c>
      <c r="M291" s="11" t="s">
        <v>145</v>
      </c>
    </row>
    <row r="292" spans="1:13" s="185" customFormat="1" ht="30" customHeight="1" x14ac:dyDescent="0.25">
      <c r="A292" s="24"/>
      <c r="B292" s="31" t="s">
        <v>121</v>
      </c>
      <c r="C292" s="41" t="s">
        <v>157</v>
      </c>
      <c r="D292" s="41">
        <v>1.25</v>
      </c>
      <c r="E292" s="41">
        <v>1.5</v>
      </c>
      <c r="F292" s="41">
        <v>1.5</v>
      </c>
      <c r="G292" s="41">
        <v>1.45</v>
      </c>
      <c r="H292" s="41">
        <v>1.4</v>
      </c>
      <c r="I292" s="41">
        <v>1.38</v>
      </c>
      <c r="J292" s="41">
        <v>1.38</v>
      </c>
      <c r="K292" s="41">
        <v>1.38</v>
      </c>
      <c r="L292" s="35">
        <f t="shared" si="32"/>
        <v>1.38</v>
      </c>
      <c r="M292" s="11"/>
    </row>
    <row r="293" spans="1:13" s="185" customFormat="1" ht="30" customHeight="1" x14ac:dyDescent="0.25">
      <c r="A293" s="24"/>
      <c r="B293" s="31" t="s">
        <v>122</v>
      </c>
      <c r="C293" s="41" t="s">
        <v>157</v>
      </c>
      <c r="D293" s="41">
        <v>1.75</v>
      </c>
      <c r="E293" s="41">
        <v>1.9</v>
      </c>
      <c r="F293" s="41">
        <v>1.9</v>
      </c>
      <c r="G293" s="41">
        <v>1.9</v>
      </c>
      <c r="H293" s="41">
        <v>1.9</v>
      </c>
      <c r="I293" s="41">
        <v>1.9</v>
      </c>
      <c r="J293" s="41">
        <v>1.9</v>
      </c>
      <c r="K293" s="41">
        <v>1.9</v>
      </c>
      <c r="L293" s="35">
        <f t="shared" si="32"/>
        <v>1.9</v>
      </c>
      <c r="M293" s="11"/>
    </row>
    <row r="294" spans="1:13" s="185" customFormat="1" ht="30" customHeight="1" x14ac:dyDescent="0.25">
      <c r="A294" s="24"/>
      <c r="B294" s="31" t="s">
        <v>123</v>
      </c>
      <c r="C294" s="41" t="s">
        <v>157</v>
      </c>
      <c r="D294" s="41">
        <v>2</v>
      </c>
      <c r="E294" s="41">
        <v>2.25</v>
      </c>
      <c r="F294" s="41">
        <v>2.25</v>
      </c>
      <c r="G294" s="41">
        <v>2.25</v>
      </c>
      <c r="H294" s="41">
        <v>2.25</v>
      </c>
      <c r="I294" s="41">
        <v>2.25</v>
      </c>
      <c r="J294" s="41">
        <v>2.25</v>
      </c>
      <c r="K294" s="41">
        <v>2.25</v>
      </c>
      <c r="L294" s="35">
        <f t="shared" si="32"/>
        <v>2.25</v>
      </c>
      <c r="M294" s="11"/>
    </row>
    <row r="295" spans="1:13" s="56" customFormat="1" ht="30" customHeight="1" x14ac:dyDescent="0.25">
      <c r="A295" s="33" t="s">
        <v>200</v>
      </c>
      <c r="B295" s="32" t="s">
        <v>324</v>
      </c>
      <c r="C295" s="40" t="s">
        <v>68</v>
      </c>
      <c r="D295" s="39">
        <v>97.819874254919569</v>
      </c>
      <c r="E295" s="40">
        <v>99.8</v>
      </c>
      <c r="F295" s="40">
        <v>99.8</v>
      </c>
      <c r="G295" s="40">
        <v>99.8</v>
      </c>
      <c r="H295" s="40">
        <v>99.8</v>
      </c>
      <c r="I295" s="40">
        <v>99.8</v>
      </c>
      <c r="J295" s="40">
        <v>99.8</v>
      </c>
      <c r="K295" s="40">
        <v>99.8</v>
      </c>
      <c r="L295" s="35">
        <f t="shared" si="32"/>
        <v>99.8</v>
      </c>
      <c r="M295" s="11" t="s">
        <v>145</v>
      </c>
    </row>
    <row r="296" spans="1:13" s="185" customFormat="1" ht="30" customHeight="1" x14ac:dyDescent="0.25">
      <c r="A296" s="33">
        <v>12</v>
      </c>
      <c r="B296" s="32" t="s">
        <v>128</v>
      </c>
      <c r="C296" s="26"/>
      <c r="D296" s="26"/>
      <c r="E296" s="27"/>
      <c r="F296" s="27"/>
      <c r="G296" s="27"/>
      <c r="H296" s="27"/>
      <c r="I296" s="27"/>
      <c r="J296" s="27"/>
      <c r="K296" s="27"/>
      <c r="L296" s="27"/>
      <c r="M296" s="11" t="s">
        <v>393</v>
      </c>
    </row>
    <row r="297" spans="1:13" s="185" customFormat="1" ht="30" customHeight="1" x14ac:dyDescent="0.25">
      <c r="A297" s="27"/>
      <c r="B297" s="31" t="s">
        <v>325</v>
      </c>
      <c r="C297" s="26" t="s">
        <v>75</v>
      </c>
      <c r="D297" s="26">
        <v>9.1</v>
      </c>
      <c r="E297" s="27">
        <v>10.5</v>
      </c>
      <c r="F297" s="27">
        <v>10.5</v>
      </c>
      <c r="G297" s="27">
        <v>11.4</v>
      </c>
      <c r="H297" s="27">
        <v>12.3</v>
      </c>
      <c r="I297" s="27">
        <v>13.2</v>
      </c>
      <c r="J297" s="27">
        <v>14.1</v>
      </c>
      <c r="K297" s="27">
        <v>15</v>
      </c>
      <c r="L297" s="27">
        <v>15</v>
      </c>
      <c r="M297" s="11" t="s">
        <v>393</v>
      </c>
    </row>
    <row r="298" spans="1:13" s="185" customFormat="1" ht="30" customHeight="1" x14ac:dyDescent="0.25">
      <c r="A298" s="24"/>
      <c r="B298" s="31" t="s">
        <v>201</v>
      </c>
      <c r="C298" s="26" t="s">
        <v>129</v>
      </c>
      <c r="D298" s="26">
        <v>3.87</v>
      </c>
      <c r="E298" s="27">
        <v>4.04</v>
      </c>
      <c r="F298" s="27">
        <v>4.04</v>
      </c>
      <c r="G298" s="27">
        <v>3.75</v>
      </c>
      <c r="H298" s="27">
        <v>3.81</v>
      </c>
      <c r="I298" s="27">
        <v>3.87</v>
      </c>
      <c r="J298" s="27">
        <v>3.93</v>
      </c>
      <c r="K298" s="27">
        <v>4</v>
      </c>
      <c r="L298" s="27">
        <v>4</v>
      </c>
      <c r="M298" s="11" t="s">
        <v>393</v>
      </c>
    </row>
    <row r="299" spans="1:13" s="56" customFormat="1" ht="30" customHeight="1" x14ac:dyDescent="0.25">
      <c r="A299" s="24"/>
      <c r="B299" s="31" t="s">
        <v>202</v>
      </c>
      <c r="C299" s="26" t="s">
        <v>130</v>
      </c>
      <c r="D299" s="26">
        <v>11.3</v>
      </c>
      <c r="E299" s="26">
        <v>18</v>
      </c>
      <c r="F299" s="26">
        <v>18</v>
      </c>
      <c r="G299" s="26">
        <v>21</v>
      </c>
      <c r="H299" s="26">
        <v>24</v>
      </c>
      <c r="I299" s="26">
        <v>27</v>
      </c>
      <c r="J299" s="26">
        <v>30</v>
      </c>
      <c r="K299" s="26">
        <v>33</v>
      </c>
      <c r="L299" s="26">
        <v>33</v>
      </c>
      <c r="M299" s="11" t="s">
        <v>393</v>
      </c>
    </row>
    <row r="300" spans="1:13" s="185" customFormat="1" ht="30" customHeight="1" x14ac:dyDescent="0.25">
      <c r="A300" s="27"/>
      <c r="B300" s="31" t="s">
        <v>203</v>
      </c>
      <c r="C300" s="26" t="s">
        <v>74</v>
      </c>
      <c r="D300" s="26">
        <v>28.3</v>
      </c>
      <c r="E300" s="27">
        <v>31</v>
      </c>
      <c r="F300" s="27">
        <v>31</v>
      </c>
      <c r="G300" s="27">
        <v>31.8</v>
      </c>
      <c r="H300" s="27">
        <v>32.4</v>
      </c>
      <c r="I300" s="27">
        <v>33.200000000000003</v>
      </c>
      <c r="J300" s="27">
        <v>33.700000000000003</v>
      </c>
      <c r="K300" s="27">
        <v>35</v>
      </c>
      <c r="L300" s="27">
        <v>35</v>
      </c>
      <c r="M300" s="11" t="s">
        <v>393</v>
      </c>
    </row>
    <row r="301" spans="1:13" s="185" customFormat="1" ht="30" customHeight="1" x14ac:dyDescent="0.25">
      <c r="A301" s="42"/>
      <c r="B301" s="43" t="s">
        <v>204</v>
      </c>
      <c r="C301" s="44" t="s">
        <v>74</v>
      </c>
      <c r="D301" s="44">
        <v>26</v>
      </c>
      <c r="E301" s="42">
        <v>28</v>
      </c>
      <c r="F301" s="42">
        <v>28</v>
      </c>
      <c r="G301" s="42">
        <v>28.2</v>
      </c>
      <c r="H301" s="42">
        <v>28.8</v>
      </c>
      <c r="I301" s="42">
        <v>29.4</v>
      </c>
      <c r="J301" s="42">
        <v>30</v>
      </c>
      <c r="K301" s="42">
        <v>31.3</v>
      </c>
      <c r="L301" s="42">
        <v>31.3</v>
      </c>
      <c r="M301" s="11" t="s">
        <v>393</v>
      </c>
    </row>
    <row r="302" spans="1:13" s="185" customFormat="1" ht="30" customHeight="1" x14ac:dyDescent="0.25">
      <c r="A302" s="27"/>
      <c r="B302" s="31" t="s">
        <v>508</v>
      </c>
      <c r="C302" s="26" t="s">
        <v>68</v>
      </c>
      <c r="D302" s="26">
        <v>16.61</v>
      </c>
      <c r="E302" s="27">
        <v>13.95</v>
      </c>
      <c r="F302" s="27">
        <v>13.95</v>
      </c>
      <c r="G302" s="27">
        <v>13.85</v>
      </c>
      <c r="H302" s="27">
        <v>13.75</v>
      </c>
      <c r="I302" s="27">
        <v>13.65</v>
      </c>
      <c r="J302" s="27">
        <v>13.55</v>
      </c>
      <c r="K302" s="27">
        <v>13.45</v>
      </c>
      <c r="L302" s="27">
        <v>13.45</v>
      </c>
      <c r="M302" s="11" t="s">
        <v>393</v>
      </c>
    </row>
    <row r="303" spans="1:13" s="185" customFormat="1" ht="30" customHeight="1" x14ac:dyDescent="0.25">
      <c r="A303" s="27"/>
      <c r="B303" s="31" t="s">
        <v>509</v>
      </c>
      <c r="C303" s="26" t="s">
        <v>68</v>
      </c>
      <c r="D303" s="26">
        <v>10.95</v>
      </c>
      <c r="E303" s="27">
        <v>9.5500000000000007</v>
      </c>
      <c r="F303" s="27">
        <v>9.5500000000000007</v>
      </c>
      <c r="G303" s="27">
        <v>9.43</v>
      </c>
      <c r="H303" s="27">
        <v>9.31</v>
      </c>
      <c r="I303" s="27">
        <v>9.19</v>
      </c>
      <c r="J303" s="27">
        <v>9.09</v>
      </c>
      <c r="K303" s="27">
        <v>9</v>
      </c>
      <c r="L303" s="27">
        <v>9</v>
      </c>
      <c r="M303" s="11" t="s">
        <v>394</v>
      </c>
    </row>
    <row r="304" spans="1:13" s="56" customFormat="1" ht="30" customHeight="1" x14ac:dyDescent="0.25">
      <c r="A304" s="27"/>
      <c r="B304" s="31" t="s">
        <v>236</v>
      </c>
      <c r="C304" s="26" t="s">
        <v>68</v>
      </c>
      <c r="D304" s="26" t="s">
        <v>460</v>
      </c>
      <c r="E304" s="26" t="s">
        <v>461</v>
      </c>
      <c r="F304" s="26" t="s">
        <v>461</v>
      </c>
      <c r="G304" s="45" t="s">
        <v>405</v>
      </c>
      <c r="H304" s="45" t="s">
        <v>405</v>
      </c>
      <c r="I304" s="45" t="s">
        <v>405</v>
      </c>
      <c r="J304" s="45" t="s">
        <v>405</v>
      </c>
      <c r="K304" s="45" t="s">
        <v>491</v>
      </c>
      <c r="L304" s="46" t="str">
        <f>K304</f>
        <v>&gt;95</v>
      </c>
      <c r="M304" s="11"/>
    </row>
    <row r="305" spans="1:13" s="56" customFormat="1" ht="30" customHeight="1" x14ac:dyDescent="0.25">
      <c r="A305" s="27"/>
      <c r="B305" s="31" t="s">
        <v>205</v>
      </c>
      <c r="C305" s="26" t="s">
        <v>68</v>
      </c>
      <c r="D305" s="26">
        <v>100</v>
      </c>
      <c r="E305" s="27">
        <v>80.42</v>
      </c>
      <c r="F305" s="27">
        <v>100</v>
      </c>
      <c r="G305" s="27">
        <v>100</v>
      </c>
      <c r="H305" s="27">
        <v>100</v>
      </c>
      <c r="I305" s="27">
        <v>100</v>
      </c>
      <c r="J305" s="27">
        <v>100</v>
      </c>
      <c r="K305" s="27">
        <v>100</v>
      </c>
      <c r="L305" s="27">
        <v>100</v>
      </c>
      <c r="M305" s="11" t="s">
        <v>393</v>
      </c>
    </row>
    <row r="306" spans="1:13" s="185" customFormat="1" ht="30" customHeight="1" x14ac:dyDescent="0.25">
      <c r="A306" s="27"/>
      <c r="B306" s="31" t="s">
        <v>206</v>
      </c>
      <c r="C306" s="26" t="s">
        <v>68</v>
      </c>
      <c r="D306" s="26" t="s">
        <v>431</v>
      </c>
      <c r="E306" s="27">
        <v>90</v>
      </c>
      <c r="F306" s="27">
        <v>90</v>
      </c>
      <c r="G306" s="27">
        <v>92</v>
      </c>
      <c r="H306" s="27">
        <v>94</v>
      </c>
      <c r="I306" s="27">
        <v>96</v>
      </c>
      <c r="J306" s="27">
        <v>98</v>
      </c>
      <c r="K306" s="27">
        <v>100</v>
      </c>
      <c r="L306" s="27">
        <v>100</v>
      </c>
      <c r="M306" s="11" t="s">
        <v>393</v>
      </c>
    </row>
    <row r="307" spans="1:13" s="185" customFormat="1" ht="30" customHeight="1" x14ac:dyDescent="0.25">
      <c r="A307" s="27"/>
      <c r="B307" s="31" t="s">
        <v>207</v>
      </c>
      <c r="C307" s="26" t="s">
        <v>68</v>
      </c>
      <c r="D307" s="26">
        <v>100</v>
      </c>
      <c r="E307" s="27">
        <v>100</v>
      </c>
      <c r="F307" s="27">
        <v>100</v>
      </c>
      <c r="G307" s="27">
        <v>100</v>
      </c>
      <c r="H307" s="27">
        <v>100</v>
      </c>
      <c r="I307" s="27">
        <v>100</v>
      </c>
      <c r="J307" s="27">
        <v>100</v>
      </c>
      <c r="K307" s="27">
        <v>100</v>
      </c>
      <c r="L307" s="27">
        <v>100</v>
      </c>
      <c r="M307" s="11" t="s">
        <v>393</v>
      </c>
    </row>
    <row r="308" spans="1:13" s="185" customFormat="1" ht="30" customHeight="1" x14ac:dyDescent="0.25">
      <c r="A308" s="33">
        <v>13</v>
      </c>
      <c r="B308" s="32" t="s">
        <v>326</v>
      </c>
      <c r="C308" s="30" t="s">
        <v>68</v>
      </c>
      <c r="D308" s="30">
        <v>1.86</v>
      </c>
      <c r="E308" s="28">
        <v>0.88</v>
      </c>
      <c r="F308" s="28">
        <f>E308</f>
        <v>0.88</v>
      </c>
      <c r="G308" s="28">
        <v>2</v>
      </c>
      <c r="H308" s="28">
        <v>1.8</v>
      </c>
      <c r="I308" s="28">
        <v>1.6</v>
      </c>
      <c r="J308" s="28">
        <v>1.4000000000000001</v>
      </c>
      <c r="K308" s="28" t="s">
        <v>505</v>
      </c>
      <c r="L308" s="28" t="s">
        <v>505</v>
      </c>
      <c r="M308" s="11" t="s">
        <v>390</v>
      </c>
    </row>
    <row r="309" spans="1:13" s="185" customFormat="1" ht="30" customHeight="1" x14ac:dyDescent="0.25">
      <c r="A309" s="33"/>
      <c r="B309" s="31" t="s">
        <v>327</v>
      </c>
      <c r="C309" s="26" t="s">
        <v>68</v>
      </c>
      <c r="D309" s="26">
        <v>1.86</v>
      </c>
      <c r="E309" s="27"/>
      <c r="F309" s="27"/>
      <c r="G309" s="27"/>
      <c r="H309" s="27"/>
      <c r="I309" s="27"/>
      <c r="J309" s="27"/>
      <c r="K309" s="27"/>
      <c r="L309" s="27"/>
      <c r="M309" s="11" t="s">
        <v>390</v>
      </c>
    </row>
    <row r="310" spans="1:13" s="185" customFormat="1" ht="30" customHeight="1" x14ac:dyDescent="0.25">
      <c r="A310" s="33"/>
      <c r="B310" s="31" t="s">
        <v>328</v>
      </c>
      <c r="C310" s="26" t="s">
        <v>68</v>
      </c>
      <c r="D310" s="26"/>
      <c r="E310" s="27">
        <v>0.88</v>
      </c>
      <c r="F310" s="27">
        <v>0.88</v>
      </c>
      <c r="G310" s="27"/>
      <c r="H310" s="27"/>
      <c r="I310" s="27"/>
      <c r="J310" s="27"/>
      <c r="K310" s="27"/>
      <c r="L310" s="27"/>
      <c r="M310" s="11" t="s">
        <v>390</v>
      </c>
    </row>
    <row r="311" spans="1:13" s="185" customFormat="1" ht="30" customHeight="1" x14ac:dyDescent="0.25">
      <c r="A311" s="27"/>
      <c r="B311" s="31" t="s">
        <v>329</v>
      </c>
      <c r="C311" s="26" t="s">
        <v>330</v>
      </c>
      <c r="D311" s="26">
        <v>0.87</v>
      </c>
      <c r="E311" s="27">
        <v>0.2</v>
      </c>
      <c r="F311" s="27">
        <v>0.56000000000000005</v>
      </c>
      <c r="G311" s="27">
        <v>0.2</v>
      </c>
      <c r="H311" s="27">
        <v>0.2</v>
      </c>
      <c r="I311" s="27">
        <v>0.2</v>
      </c>
      <c r="J311" s="27">
        <v>0.2</v>
      </c>
      <c r="K311" s="27">
        <v>0.2</v>
      </c>
      <c r="L311" s="27">
        <v>0.2</v>
      </c>
      <c r="M311" s="11" t="s">
        <v>390</v>
      </c>
    </row>
    <row r="312" spans="1:13" s="185" customFormat="1" ht="30" customHeight="1" x14ac:dyDescent="0.25">
      <c r="A312" s="27"/>
      <c r="B312" s="31" t="s">
        <v>331</v>
      </c>
      <c r="C312" s="26" t="s">
        <v>232</v>
      </c>
      <c r="D312" s="47">
        <v>8327</v>
      </c>
      <c r="E312" s="47">
        <v>4070</v>
      </c>
      <c r="F312" s="47">
        <v>4070</v>
      </c>
      <c r="G312" s="27" t="s">
        <v>405</v>
      </c>
      <c r="H312" s="27" t="s">
        <v>405</v>
      </c>
      <c r="I312" s="27" t="s">
        <v>405</v>
      </c>
      <c r="J312" s="27" t="s">
        <v>405</v>
      </c>
      <c r="K312" s="27" t="s">
        <v>405</v>
      </c>
      <c r="L312" s="27" t="s">
        <v>405</v>
      </c>
      <c r="M312" s="11" t="s">
        <v>390</v>
      </c>
    </row>
    <row r="313" spans="1:13" s="185" customFormat="1" ht="30" customHeight="1" x14ac:dyDescent="0.25">
      <c r="A313" s="27"/>
      <c r="B313" s="32" t="s">
        <v>332</v>
      </c>
      <c r="C313" s="30" t="s">
        <v>68</v>
      </c>
      <c r="D313" s="39">
        <v>4.9806362069351477</v>
      </c>
      <c r="E313" s="48">
        <v>1.61</v>
      </c>
      <c r="F313" s="28">
        <v>1.61</v>
      </c>
      <c r="G313" s="28" t="s">
        <v>405</v>
      </c>
      <c r="H313" s="28" t="s">
        <v>405</v>
      </c>
      <c r="I313" s="28" t="s">
        <v>405</v>
      </c>
      <c r="J313" s="28" t="s">
        <v>405</v>
      </c>
      <c r="K313" s="28" t="s">
        <v>405</v>
      </c>
      <c r="L313" s="28" t="s">
        <v>405</v>
      </c>
      <c r="M313" s="11" t="s">
        <v>390</v>
      </c>
    </row>
    <row r="314" spans="1:13" s="185" customFormat="1" ht="30" customHeight="1" x14ac:dyDescent="0.25">
      <c r="A314" s="27"/>
      <c r="B314" s="31" t="s">
        <v>333</v>
      </c>
      <c r="C314" s="26" t="s">
        <v>68</v>
      </c>
      <c r="D314" s="49">
        <v>4.9806362069351477</v>
      </c>
      <c r="E314" s="50">
        <v>1.61</v>
      </c>
      <c r="F314" s="27">
        <v>1.61</v>
      </c>
      <c r="G314" s="27" t="s">
        <v>405</v>
      </c>
      <c r="H314" s="27" t="s">
        <v>405</v>
      </c>
      <c r="I314" s="27" t="s">
        <v>405</v>
      </c>
      <c r="J314" s="27" t="s">
        <v>405</v>
      </c>
      <c r="K314" s="27" t="s">
        <v>405</v>
      </c>
      <c r="L314" s="27" t="s">
        <v>405</v>
      </c>
      <c r="M314" s="11" t="s">
        <v>390</v>
      </c>
    </row>
    <row r="315" spans="1:13" s="185" customFormat="1" ht="30" customHeight="1" x14ac:dyDescent="0.25">
      <c r="A315" s="27"/>
      <c r="B315" s="31" t="s">
        <v>334</v>
      </c>
      <c r="C315" s="26" t="s">
        <v>232</v>
      </c>
      <c r="D315" s="51">
        <v>22249</v>
      </c>
      <c r="E315" s="47">
        <v>7200</v>
      </c>
      <c r="F315" s="47">
        <v>7200</v>
      </c>
      <c r="G315" s="27" t="s">
        <v>405</v>
      </c>
      <c r="H315" s="27" t="s">
        <v>405</v>
      </c>
      <c r="I315" s="27" t="s">
        <v>405</v>
      </c>
      <c r="J315" s="27" t="s">
        <v>405</v>
      </c>
      <c r="K315" s="27" t="s">
        <v>405</v>
      </c>
      <c r="L315" s="27" t="s">
        <v>405</v>
      </c>
      <c r="M315" s="11" t="s">
        <v>390</v>
      </c>
    </row>
    <row r="316" spans="1:13" s="185" customFormat="1" ht="30" customHeight="1" x14ac:dyDescent="0.25">
      <c r="A316" s="52">
        <v>14</v>
      </c>
      <c r="B316" s="53" t="s">
        <v>335</v>
      </c>
      <c r="C316" s="46" t="s">
        <v>336</v>
      </c>
      <c r="D316" s="46">
        <v>47.58</v>
      </c>
      <c r="E316" s="73">
        <v>72.921999999999997</v>
      </c>
      <c r="F316" s="73">
        <f>E316</f>
        <v>72.921999999999997</v>
      </c>
      <c r="G316" s="73">
        <v>78.868721339256993</v>
      </c>
      <c r="H316" s="73">
        <v>89</v>
      </c>
      <c r="I316" s="73">
        <v>101</v>
      </c>
      <c r="J316" s="73">
        <v>115</v>
      </c>
      <c r="K316" s="73">
        <v>130</v>
      </c>
      <c r="L316" s="73">
        <f>K316</f>
        <v>130</v>
      </c>
      <c r="M316" s="11" t="s">
        <v>388</v>
      </c>
    </row>
    <row r="317" spans="1:13" s="185" customFormat="1" ht="38.450000000000003" customHeight="1" x14ac:dyDescent="0.25">
      <c r="A317" s="33">
        <v>15</v>
      </c>
      <c r="B317" s="54" t="s">
        <v>337</v>
      </c>
      <c r="C317" s="55" t="s">
        <v>68</v>
      </c>
      <c r="D317" s="55">
        <v>99</v>
      </c>
      <c r="E317" s="33">
        <v>99.9</v>
      </c>
      <c r="F317" s="33">
        <v>99.9</v>
      </c>
      <c r="G317" s="33">
        <v>99.9</v>
      </c>
      <c r="H317" s="33">
        <v>99.9</v>
      </c>
      <c r="I317" s="33">
        <v>99.9</v>
      </c>
      <c r="J317" s="33">
        <v>99.9</v>
      </c>
      <c r="K317" s="33">
        <v>99.9</v>
      </c>
      <c r="L317" s="33">
        <v>99.9</v>
      </c>
      <c r="M317" s="11" t="s">
        <v>227</v>
      </c>
    </row>
    <row r="318" spans="1:13" s="188" customFormat="1" ht="38.1" customHeight="1" x14ac:dyDescent="0.25">
      <c r="A318" s="28">
        <v>16</v>
      </c>
      <c r="B318" s="54" t="s">
        <v>338</v>
      </c>
      <c r="C318" s="55" t="s">
        <v>68</v>
      </c>
      <c r="D318" s="55">
        <v>85.46</v>
      </c>
      <c r="E318" s="33">
        <v>98</v>
      </c>
      <c r="F318" s="33">
        <v>98</v>
      </c>
      <c r="G318" s="33" t="s">
        <v>405</v>
      </c>
      <c r="H318" s="33" t="s">
        <v>405</v>
      </c>
      <c r="I318" s="33" t="s">
        <v>405</v>
      </c>
      <c r="J318" s="33" t="s">
        <v>405</v>
      </c>
      <c r="K318" s="33" t="s">
        <v>405</v>
      </c>
      <c r="L318" s="33" t="s">
        <v>483</v>
      </c>
      <c r="M318" s="11" t="s">
        <v>151</v>
      </c>
    </row>
    <row r="319" spans="1:13" s="188" customFormat="1" ht="30" customHeight="1" x14ac:dyDescent="0.25">
      <c r="A319" s="28">
        <v>17</v>
      </c>
      <c r="B319" s="54" t="s">
        <v>339</v>
      </c>
      <c r="C319" s="55"/>
      <c r="D319" s="55"/>
      <c r="E319" s="33"/>
      <c r="F319" s="33"/>
      <c r="G319" s="33"/>
      <c r="H319" s="33"/>
      <c r="I319" s="33"/>
      <c r="J319" s="33"/>
      <c r="K319" s="33"/>
      <c r="L319" s="33"/>
      <c r="M319" s="11" t="s">
        <v>151</v>
      </c>
    </row>
    <row r="320" spans="1:13" s="188" customFormat="1" ht="38.25" customHeight="1" x14ac:dyDescent="0.25">
      <c r="A320" s="56"/>
      <c r="B320" s="25" t="s">
        <v>340</v>
      </c>
      <c r="C320" s="30" t="s">
        <v>76</v>
      </c>
      <c r="D320" s="27">
        <v>98</v>
      </c>
      <c r="E320" s="33">
        <v>115</v>
      </c>
      <c r="F320" s="28">
        <v>115</v>
      </c>
      <c r="G320" s="28">
        <v>115</v>
      </c>
      <c r="H320" s="28">
        <v>115</v>
      </c>
      <c r="I320" s="28">
        <v>115</v>
      </c>
      <c r="J320" s="28">
        <v>115</v>
      </c>
      <c r="K320" s="28">
        <v>115</v>
      </c>
      <c r="L320" s="28">
        <v>115</v>
      </c>
      <c r="M320" s="11" t="s">
        <v>151</v>
      </c>
    </row>
    <row r="321" spans="1:13" s="188" customFormat="1" ht="26.25" customHeight="1" x14ac:dyDescent="0.25">
      <c r="A321" s="27"/>
      <c r="B321" s="25" t="s">
        <v>7</v>
      </c>
      <c r="C321" s="26"/>
      <c r="D321" s="27"/>
      <c r="E321" s="27"/>
      <c r="F321" s="27"/>
      <c r="G321" s="27"/>
      <c r="H321" s="27"/>
      <c r="I321" s="27"/>
      <c r="J321" s="27"/>
      <c r="K321" s="27"/>
      <c r="L321" s="27"/>
      <c r="M321" s="11" t="s">
        <v>151</v>
      </c>
    </row>
    <row r="322" spans="1:13" s="188" customFormat="1" ht="38.25" customHeight="1" x14ac:dyDescent="0.25">
      <c r="A322" s="42"/>
      <c r="B322" s="57" t="s">
        <v>341</v>
      </c>
      <c r="C322" s="44" t="s">
        <v>76</v>
      </c>
      <c r="D322" s="219">
        <v>0</v>
      </c>
      <c r="E322" s="219">
        <v>51</v>
      </c>
      <c r="F322" s="42">
        <f>E322</f>
        <v>51</v>
      </c>
      <c r="G322" s="42" t="s">
        <v>484</v>
      </c>
      <c r="H322" s="42" t="s">
        <v>484</v>
      </c>
      <c r="I322" s="42" t="s">
        <v>484</v>
      </c>
      <c r="J322" s="42" t="s">
        <v>484</v>
      </c>
      <c r="K322" s="42" t="s">
        <v>484</v>
      </c>
      <c r="L322" s="42" t="s">
        <v>484</v>
      </c>
      <c r="M322" s="11" t="s">
        <v>151</v>
      </c>
    </row>
    <row r="323" spans="1:13" s="188" customFormat="1" ht="38.25" customHeight="1" x14ac:dyDescent="0.25">
      <c r="A323" s="42"/>
      <c r="B323" s="57" t="s">
        <v>208</v>
      </c>
      <c r="C323" s="44" t="s">
        <v>76</v>
      </c>
      <c r="D323" s="220">
        <v>0</v>
      </c>
      <c r="E323" s="219">
        <v>6</v>
      </c>
      <c r="F323" s="42">
        <f>E323</f>
        <v>6</v>
      </c>
      <c r="G323" s="42" t="s">
        <v>485</v>
      </c>
      <c r="H323" s="42" t="s">
        <v>485</v>
      </c>
      <c r="I323" s="42" t="s">
        <v>485</v>
      </c>
      <c r="J323" s="42" t="s">
        <v>485</v>
      </c>
      <c r="K323" s="42" t="s">
        <v>485</v>
      </c>
      <c r="L323" s="42" t="s">
        <v>485</v>
      </c>
      <c r="M323" s="11" t="s">
        <v>151</v>
      </c>
    </row>
    <row r="324" spans="1:13" s="188" customFormat="1" ht="38.25" customHeight="1" x14ac:dyDescent="0.25">
      <c r="A324" s="27"/>
      <c r="B324" s="31" t="s">
        <v>209</v>
      </c>
      <c r="C324" s="26" t="s">
        <v>77</v>
      </c>
      <c r="D324" s="221">
        <v>5</v>
      </c>
      <c r="E324" s="220">
        <v>11</v>
      </c>
      <c r="F324" s="27">
        <v>11</v>
      </c>
      <c r="G324" s="27">
        <v>11</v>
      </c>
      <c r="H324" s="27">
        <v>11</v>
      </c>
      <c r="I324" s="27">
        <v>11</v>
      </c>
      <c r="J324" s="27">
        <v>11</v>
      </c>
      <c r="K324" s="27">
        <v>12</v>
      </c>
      <c r="L324" s="58" t="s">
        <v>487</v>
      </c>
      <c r="M324" s="11" t="s">
        <v>151</v>
      </c>
    </row>
    <row r="325" spans="1:13" s="188" customFormat="1" ht="36.75" customHeight="1" x14ac:dyDescent="0.25">
      <c r="A325" s="27"/>
      <c r="B325" s="32" t="s">
        <v>486</v>
      </c>
      <c r="C325" s="30" t="s">
        <v>77</v>
      </c>
      <c r="D325" s="30">
        <v>0</v>
      </c>
      <c r="E325" s="28">
        <v>1</v>
      </c>
      <c r="F325" s="28">
        <v>1</v>
      </c>
      <c r="G325" s="28">
        <v>1</v>
      </c>
      <c r="H325" s="28">
        <v>1</v>
      </c>
      <c r="I325" s="28">
        <v>1</v>
      </c>
      <c r="J325" s="28">
        <v>1</v>
      </c>
      <c r="K325" s="28">
        <v>6</v>
      </c>
      <c r="L325" s="58" t="s">
        <v>488</v>
      </c>
      <c r="M325" s="11" t="s">
        <v>151</v>
      </c>
    </row>
    <row r="326" spans="1:13" s="188" customFormat="1" ht="30" customHeight="1" x14ac:dyDescent="0.25">
      <c r="A326" s="28">
        <v>18</v>
      </c>
      <c r="B326" s="29" t="s">
        <v>149</v>
      </c>
      <c r="C326" s="30"/>
      <c r="D326" s="30"/>
      <c r="E326" s="28"/>
      <c r="F326" s="28"/>
      <c r="G326" s="28"/>
      <c r="H326" s="28"/>
      <c r="I326" s="28"/>
      <c r="J326" s="28"/>
      <c r="K326" s="28"/>
      <c r="L326" s="28"/>
      <c r="M326" s="11" t="s">
        <v>395</v>
      </c>
    </row>
    <row r="327" spans="1:13" s="188" customFormat="1" ht="39.75" customHeight="1" x14ac:dyDescent="0.25">
      <c r="A327" s="27"/>
      <c r="B327" s="31" t="s">
        <v>477</v>
      </c>
      <c r="C327" s="26" t="s">
        <v>68</v>
      </c>
      <c r="D327" s="37">
        <v>92.51</v>
      </c>
      <c r="E327" s="37">
        <v>92</v>
      </c>
      <c r="F327" s="37">
        <v>92</v>
      </c>
      <c r="G327" s="37">
        <v>93</v>
      </c>
      <c r="H327" s="37">
        <v>93</v>
      </c>
      <c r="I327" s="37">
        <v>94</v>
      </c>
      <c r="J327" s="37">
        <v>94</v>
      </c>
      <c r="K327" s="37">
        <v>95</v>
      </c>
      <c r="L327" s="37">
        <v>95</v>
      </c>
      <c r="M327" s="11" t="s">
        <v>395</v>
      </c>
    </row>
    <row r="328" spans="1:13" s="188" customFormat="1" ht="39.75" customHeight="1" x14ac:dyDescent="0.25">
      <c r="A328" s="27"/>
      <c r="B328" s="31" t="s">
        <v>478</v>
      </c>
      <c r="C328" s="26" t="s">
        <v>68</v>
      </c>
      <c r="D328" s="37">
        <v>96.89</v>
      </c>
      <c r="E328" s="37">
        <v>95</v>
      </c>
      <c r="F328" s="37">
        <v>95</v>
      </c>
      <c r="G328" s="37">
        <v>95</v>
      </c>
      <c r="H328" s="37">
        <v>95</v>
      </c>
      <c r="I328" s="37">
        <v>95</v>
      </c>
      <c r="J328" s="37">
        <v>95</v>
      </c>
      <c r="K328" s="37">
        <v>95</v>
      </c>
      <c r="L328" s="37">
        <v>95</v>
      </c>
      <c r="M328" s="11" t="s">
        <v>395</v>
      </c>
    </row>
    <row r="329" spans="1:13" s="188" customFormat="1" ht="39.75" customHeight="1" x14ac:dyDescent="0.25">
      <c r="A329" s="27"/>
      <c r="B329" s="31" t="s">
        <v>479</v>
      </c>
      <c r="C329" s="59" t="s">
        <v>68</v>
      </c>
      <c r="D329" s="37">
        <v>99.16</v>
      </c>
      <c r="E329" s="60">
        <v>88</v>
      </c>
      <c r="F329" s="60">
        <v>88</v>
      </c>
      <c r="G329" s="60">
        <v>89</v>
      </c>
      <c r="H329" s="60">
        <v>90</v>
      </c>
      <c r="I329" s="60">
        <v>90</v>
      </c>
      <c r="J329" s="60">
        <v>91</v>
      </c>
      <c r="K329" s="60">
        <v>91</v>
      </c>
      <c r="L329" s="60">
        <v>91</v>
      </c>
      <c r="M329" s="11" t="s">
        <v>395</v>
      </c>
    </row>
    <row r="330" spans="1:13" s="188" customFormat="1" ht="39.75" customHeight="1" x14ac:dyDescent="0.25">
      <c r="A330" s="27"/>
      <c r="B330" s="31" t="s">
        <v>480</v>
      </c>
      <c r="C330" s="59" t="s">
        <v>68</v>
      </c>
      <c r="D330" s="37">
        <v>100</v>
      </c>
      <c r="E330" s="60">
        <v>88</v>
      </c>
      <c r="F330" s="60">
        <v>88</v>
      </c>
      <c r="G330" s="60">
        <v>89</v>
      </c>
      <c r="H330" s="60">
        <v>90</v>
      </c>
      <c r="I330" s="60">
        <v>90</v>
      </c>
      <c r="J330" s="60">
        <v>91</v>
      </c>
      <c r="K330" s="60">
        <v>91</v>
      </c>
      <c r="L330" s="60">
        <v>91</v>
      </c>
      <c r="M330" s="11" t="s">
        <v>395</v>
      </c>
    </row>
    <row r="331" spans="1:13" s="188" customFormat="1" ht="39.75" customHeight="1" x14ac:dyDescent="0.25">
      <c r="A331" s="27"/>
      <c r="B331" s="31" t="s">
        <v>481</v>
      </c>
      <c r="C331" s="59" t="s">
        <v>68</v>
      </c>
      <c r="D331" s="37">
        <v>89.74</v>
      </c>
      <c r="E331" s="60">
        <v>95</v>
      </c>
      <c r="F331" s="60">
        <v>95</v>
      </c>
      <c r="G331" s="60">
        <v>95</v>
      </c>
      <c r="H331" s="60">
        <v>95</v>
      </c>
      <c r="I331" s="60">
        <v>95</v>
      </c>
      <c r="J331" s="60">
        <v>95</v>
      </c>
      <c r="K331" s="60">
        <v>95</v>
      </c>
      <c r="L331" s="60">
        <v>95</v>
      </c>
      <c r="M331" s="11" t="s">
        <v>395</v>
      </c>
    </row>
    <row r="332" spans="1:13" s="188" customFormat="1" ht="39.75" customHeight="1" x14ac:dyDescent="0.25">
      <c r="A332" s="27"/>
      <c r="B332" s="31" t="s">
        <v>210</v>
      </c>
      <c r="C332" s="26" t="s">
        <v>68</v>
      </c>
      <c r="D332" s="37">
        <v>91.75</v>
      </c>
      <c r="E332" s="37">
        <v>95</v>
      </c>
      <c r="F332" s="37">
        <v>95</v>
      </c>
      <c r="G332" s="37">
        <v>95</v>
      </c>
      <c r="H332" s="37">
        <v>95</v>
      </c>
      <c r="I332" s="37">
        <v>95</v>
      </c>
      <c r="J332" s="37">
        <v>95</v>
      </c>
      <c r="K332" s="37">
        <v>95</v>
      </c>
      <c r="L332" s="37">
        <v>95</v>
      </c>
      <c r="M332" s="11" t="s">
        <v>395</v>
      </c>
    </row>
    <row r="333" spans="1:13" s="188" customFormat="1" ht="30" customHeight="1" x14ac:dyDescent="0.25">
      <c r="A333" s="28">
        <v>19</v>
      </c>
      <c r="B333" s="32" t="s">
        <v>342</v>
      </c>
      <c r="C333" s="26"/>
      <c r="D333" s="26"/>
      <c r="E333" s="27"/>
      <c r="F333" s="27"/>
      <c r="G333" s="27"/>
      <c r="H333" s="27"/>
      <c r="I333" s="27"/>
      <c r="J333" s="27"/>
      <c r="K333" s="27"/>
      <c r="L333" s="27"/>
      <c r="M333" s="11" t="s">
        <v>406</v>
      </c>
    </row>
    <row r="334" spans="1:13" s="188" customFormat="1" ht="37.5" customHeight="1" x14ac:dyDescent="0.25">
      <c r="A334" s="24"/>
      <c r="B334" s="61" t="s">
        <v>211</v>
      </c>
      <c r="C334" s="59" t="s">
        <v>68</v>
      </c>
      <c r="D334" s="59">
        <v>80</v>
      </c>
      <c r="E334" s="24">
        <v>95</v>
      </c>
      <c r="F334" s="24">
        <v>95</v>
      </c>
      <c r="G334" s="24">
        <v>96</v>
      </c>
      <c r="H334" s="24">
        <v>96</v>
      </c>
      <c r="I334" s="24">
        <v>97</v>
      </c>
      <c r="J334" s="24">
        <v>98</v>
      </c>
      <c r="K334" s="24">
        <v>98</v>
      </c>
      <c r="L334" s="24">
        <v>98</v>
      </c>
      <c r="M334" s="11" t="s">
        <v>396</v>
      </c>
    </row>
    <row r="335" spans="1:13" s="188" customFormat="1" ht="30" customHeight="1" x14ac:dyDescent="0.25">
      <c r="A335" s="24"/>
      <c r="B335" s="61" t="s">
        <v>212</v>
      </c>
      <c r="C335" s="59" t="s">
        <v>68</v>
      </c>
      <c r="D335" s="59">
        <v>85</v>
      </c>
      <c r="E335" s="24">
        <v>100</v>
      </c>
      <c r="F335" s="24">
        <v>100</v>
      </c>
      <c r="G335" s="24">
        <v>100</v>
      </c>
      <c r="H335" s="24">
        <v>100</v>
      </c>
      <c r="I335" s="24">
        <v>100</v>
      </c>
      <c r="J335" s="24">
        <v>100</v>
      </c>
      <c r="K335" s="24">
        <v>100</v>
      </c>
      <c r="L335" s="24">
        <v>100</v>
      </c>
      <c r="M335" s="11" t="s">
        <v>396</v>
      </c>
    </row>
    <row r="336" spans="1:13" s="188" customFormat="1" ht="49.5" x14ac:dyDescent="0.25">
      <c r="A336" s="24"/>
      <c r="B336" s="61" t="s">
        <v>213</v>
      </c>
      <c r="C336" s="26" t="s">
        <v>68</v>
      </c>
      <c r="D336" s="26">
        <v>100</v>
      </c>
      <c r="E336" s="27">
        <v>100</v>
      </c>
      <c r="F336" s="27">
        <v>100</v>
      </c>
      <c r="G336" s="27">
        <v>100</v>
      </c>
      <c r="H336" s="27">
        <v>100</v>
      </c>
      <c r="I336" s="27">
        <v>100</v>
      </c>
      <c r="J336" s="27">
        <v>100</v>
      </c>
      <c r="K336" s="27">
        <v>100</v>
      </c>
      <c r="L336" s="27">
        <v>100</v>
      </c>
      <c r="M336" s="11" t="s">
        <v>396</v>
      </c>
    </row>
    <row r="337" spans="1:13" s="188" customFormat="1" ht="49.5" x14ac:dyDescent="0.25">
      <c r="A337" s="24"/>
      <c r="B337" s="61" t="s">
        <v>214</v>
      </c>
      <c r="C337" s="59" t="s">
        <v>68</v>
      </c>
      <c r="D337" s="59">
        <v>64.3</v>
      </c>
      <c r="E337" s="24">
        <v>100</v>
      </c>
      <c r="F337" s="24">
        <v>100</v>
      </c>
      <c r="G337" s="24">
        <v>100</v>
      </c>
      <c r="H337" s="24">
        <v>100</v>
      </c>
      <c r="I337" s="24">
        <v>100</v>
      </c>
      <c r="J337" s="24">
        <v>100</v>
      </c>
      <c r="K337" s="24">
        <v>100</v>
      </c>
      <c r="L337" s="24">
        <v>100</v>
      </c>
      <c r="M337" s="11" t="s">
        <v>396</v>
      </c>
    </row>
    <row r="338" spans="1:13" s="188" customFormat="1" ht="33" x14ac:dyDescent="0.25">
      <c r="A338" s="24"/>
      <c r="B338" s="61" t="s">
        <v>215</v>
      </c>
      <c r="C338" s="59" t="s">
        <v>68</v>
      </c>
      <c r="D338" s="59">
        <v>53.1</v>
      </c>
      <c r="E338" s="24">
        <v>93.7</v>
      </c>
      <c r="F338" s="24">
        <v>93.7</v>
      </c>
      <c r="G338" s="24">
        <v>100</v>
      </c>
      <c r="H338" s="24">
        <v>100</v>
      </c>
      <c r="I338" s="24">
        <v>100</v>
      </c>
      <c r="J338" s="24">
        <v>100</v>
      </c>
      <c r="K338" s="24">
        <v>100</v>
      </c>
      <c r="L338" s="24">
        <v>100</v>
      </c>
      <c r="M338" s="11" t="s">
        <v>396</v>
      </c>
    </row>
    <row r="339" spans="1:13" s="188" customFormat="1" ht="33" x14ac:dyDescent="0.25">
      <c r="A339" s="7" t="s">
        <v>114</v>
      </c>
      <c r="B339" s="62" t="s">
        <v>343</v>
      </c>
      <c r="C339" s="11"/>
      <c r="D339" s="11"/>
      <c r="E339" s="7"/>
      <c r="F339" s="7"/>
      <c r="G339" s="7"/>
      <c r="H339" s="7"/>
      <c r="I339" s="7"/>
      <c r="J339" s="7"/>
      <c r="K339" s="7"/>
      <c r="L339" s="7"/>
      <c r="M339" s="63"/>
    </row>
    <row r="340" spans="1:13" s="188" customFormat="1" ht="33" x14ac:dyDescent="0.25">
      <c r="A340" s="7">
        <v>1</v>
      </c>
      <c r="B340" s="62" t="s">
        <v>131</v>
      </c>
      <c r="C340" s="11" t="s">
        <v>140</v>
      </c>
      <c r="D340" s="11">
        <v>72.81</v>
      </c>
      <c r="E340" s="7" t="s">
        <v>405</v>
      </c>
      <c r="F340" s="7" t="s">
        <v>405</v>
      </c>
      <c r="G340" s="196" t="s">
        <v>490</v>
      </c>
      <c r="H340" s="197"/>
      <c r="I340" s="197"/>
      <c r="J340" s="197"/>
      <c r="K340" s="197"/>
      <c r="L340" s="198"/>
      <c r="M340" s="11" t="s">
        <v>147</v>
      </c>
    </row>
    <row r="341" spans="1:13" s="188" customFormat="1" ht="30" customHeight="1" x14ac:dyDescent="0.25">
      <c r="A341" s="10"/>
      <c r="B341" s="64" t="s">
        <v>132</v>
      </c>
      <c r="C341" s="9" t="s">
        <v>139</v>
      </c>
      <c r="D341" s="9"/>
      <c r="E341" s="10"/>
      <c r="F341" s="10"/>
      <c r="G341" s="199"/>
      <c r="H341" s="200"/>
      <c r="I341" s="200"/>
      <c r="J341" s="200"/>
      <c r="K341" s="200"/>
      <c r="L341" s="201"/>
      <c r="M341" s="11"/>
    </row>
    <row r="342" spans="1:13" s="188" customFormat="1" ht="30" customHeight="1" x14ac:dyDescent="0.25">
      <c r="A342" s="10"/>
      <c r="B342" s="64" t="s">
        <v>133</v>
      </c>
      <c r="C342" s="9" t="s">
        <v>139</v>
      </c>
      <c r="D342" s="9">
        <v>2</v>
      </c>
      <c r="E342" s="10"/>
      <c r="F342" s="10"/>
      <c r="G342" s="199"/>
      <c r="H342" s="200"/>
      <c r="I342" s="200"/>
      <c r="J342" s="200"/>
      <c r="K342" s="200"/>
      <c r="L342" s="201"/>
      <c r="M342" s="11"/>
    </row>
    <row r="343" spans="1:13" s="188" customFormat="1" ht="30" customHeight="1" x14ac:dyDescent="0.25">
      <c r="A343" s="10"/>
      <c r="B343" s="64" t="s">
        <v>134</v>
      </c>
      <c r="C343" s="9" t="s">
        <v>139</v>
      </c>
      <c r="D343" s="9">
        <v>1</v>
      </c>
      <c r="E343" s="10"/>
      <c r="F343" s="10"/>
      <c r="G343" s="202"/>
      <c r="H343" s="203"/>
      <c r="I343" s="203"/>
      <c r="J343" s="203"/>
      <c r="K343" s="203"/>
      <c r="L343" s="204"/>
      <c r="M343" s="11"/>
    </row>
    <row r="344" spans="1:13" s="188" customFormat="1" ht="30" customHeight="1" x14ac:dyDescent="0.25">
      <c r="A344" s="7">
        <v>2</v>
      </c>
      <c r="B344" s="62" t="s">
        <v>469</v>
      </c>
      <c r="C344" s="11" t="s">
        <v>140</v>
      </c>
      <c r="D344" s="65">
        <v>0.30220000000000002</v>
      </c>
      <c r="E344" s="7"/>
      <c r="F344" s="7"/>
      <c r="G344" s="7"/>
      <c r="H344" s="7"/>
      <c r="I344" s="7"/>
      <c r="J344" s="7"/>
      <c r="K344" s="7"/>
      <c r="L344" s="7"/>
      <c r="M344" s="11" t="s">
        <v>148</v>
      </c>
    </row>
    <row r="345" spans="1:13" s="188" customFormat="1" ht="30" customHeight="1" x14ac:dyDescent="0.25">
      <c r="A345" s="7"/>
      <c r="B345" s="64" t="s">
        <v>132</v>
      </c>
      <c r="C345" s="64" t="s">
        <v>139</v>
      </c>
      <c r="D345" s="9">
        <v>35</v>
      </c>
      <c r="E345" s="10">
        <v>25</v>
      </c>
      <c r="F345" s="10">
        <v>25</v>
      </c>
      <c r="G345" s="10">
        <v>20</v>
      </c>
      <c r="H345" s="10">
        <v>20</v>
      </c>
      <c r="I345" s="10">
        <v>20</v>
      </c>
      <c r="J345" s="10">
        <v>20</v>
      </c>
      <c r="K345" s="10">
        <v>20</v>
      </c>
      <c r="L345" s="10">
        <v>20</v>
      </c>
      <c r="M345" s="11"/>
    </row>
    <row r="346" spans="1:13" s="188" customFormat="1" ht="30" customHeight="1" x14ac:dyDescent="0.25">
      <c r="A346" s="7"/>
      <c r="B346" s="64" t="s">
        <v>133</v>
      </c>
      <c r="C346" s="64" t="s">
        <v>139</v>
      </c>
      <c r="D346" s="9">
        <v>35</v>
      </c>
      <c r="E346" s="10">
        <v>25</v>
      </c>
      <c r="F346" s="10">
        <v>25</v>
      </c>
      <c r="G346" s="10">
        <v>20</v>
      </c>
      <c r="H346" s="10">
        <v>20</v>
      </c>
      <c r="I346" s="10">
        <v>20</v>
      </c>
      <c r="J346" s="10">
        <v>20</v>
      </c>
      <c r="K346" s="10">
        <v>20</v>
      </c>
      <c r="L346" s="10">
        <v>20</v>
      </c>
      <c r="M346" s="11"/>
    </row>
    <row r="347" spans="1:13" s="188" customFormat="1" ht="30" customHeight="1" x14ac:dyDescent="0.25">
      <c r="A347" s="7"/>
      <c r="B347" s="64" t="s">
        <v>134</v>
      </c>
      <c r="C347" s="64" t="s">
        <v>139</v>
      </c>
      <c r="D347" s="9">
        <v>9</v>
      </c>
      <c r="E347" s="10">
        <v>7</v>
      </c>
      <c r="F347" s="10">
        <v>7</v>
      </c>
      <c r="G347" s="10">
        <v>7</v>
      </c>
      <c r="H347" s="10">
        <v>7</v>
      </c>
      <c r="I347" s="10">
        <v>7</v>
      </c>
      <c r="J347" s="10">
        <v>7</v>
      </c>
      <c r="K347" s="10">
        <v>7</v>
      </c>
      <c r="L347" s="10">
        <v>7</v>
      </c>
      <c r="M347" s="11"/>
    </row>
    <row r="348" spans="1:13" s="188" customFormat="1" ht="33" x14ac:dyDescent="0.25">
      <c r="A348" s="7">
        <v>3</v>
      </c>
      <c r="B348" s="62" t="s">
        <v>135</v>
      </c>
      <c r="C348" s="11" t="s">
        <v>140</v>
      </c>
      <c r="D348" s="65">
        <v>0.51680000000000004</v>
      </c>
      <c r="E348" s="10"/>
      <c r="F348" s="10"/>
      <c r="G348" s="10"/>
      <c r="H348" s="10"/>
      <c r="I348" s="10"/>
      <c r="J348" s="10"/>
      <c r="K348" s="10"/>
      <c r="L348" s="10"/>
      <c r="M348" s="11"/>
    </row>
    <row r="349" spans="1:13" s="188" customFormat="1" ht="30" customHeight="1" x14ac:dyDescent="0.25">
      <c r="A349" s="7"/>
      <c r="B349" s="64" t="s">
        <v>132</v>
      </c>
      <c r="C349" s="9" t="s">
        <v>139</v>
      </c>
      <c r="D349" s="9">
        <v>15</v>
      </c>
      <c r="E349" s="10">
        <v>7</v>
      </c>
      <c r="F349" s="10">
        <v>7</v>
      </c>
      <c r="G349" s="10">
        <v>7</v>
      </c>
      <c r="H349" s="10">
        <v>7</v>
      </c>
      <c r="I349" s="10">
        <v>7</v>
      </c>
      <c r="J349" s="10">
        <v>7</v>
      </c>
      <c r="K349" s="10">
        <v>7</v>
      </c>
      <c r="L349" s="10">
        <v>7</v>
      </c>
      <c r="M349" s="11"/>
    </row>
    <row r="350" spans="1:13" s="188" customFormat="1" ht="30" customHeight="1" x14ac:dyDescent="0.25">
      <c r="A350" s="7"/>
      <c r="B350" s="64" t="s">
        <v>133</v>
      </c>
      <c r="C350" s="9" t="s">
        <v>139</v>
      </c>
      <c r="D350" s="9">
        <v>15</v>
      </c>
      <c r="E350" s="10">
        <v>7</v>
      </c>
      <c r="F350" s="10">
        <v>7</v>
      </c>
      <c r="G350" s="10">
        <v>7</v>
      </c>
      <c r="H350" s="10">
        <v>7</v>
      </c>
      <c r="I350" s="10">
        <v>7</v>
      </c>
      <c r="J350" s="10">
        <v>7</v>
      </c>
      <c r="K350" s="10">
        <v>7</v>
      </c>
      <c r="L350" s="10">
        <v>7</v>
      </c>
      <c r="M350" s="11"/>
    </row>
    <row r="351" spans="1:13" s="188" customFormat="1" ht="30" customHeight="1" x14ac:dyDescent="0.25">
      <c r="A351" s="7"/>
      <c r="B351" s="64" t="s">
        <v>134</v>
      </c>
      <c r="C351" s="9" t="s">
        <v>139</v>
      </c>
      <c r="D351" s="9">
        <v>3</v>
      </c>
      <c r="E351" s="10">
        <v>2</v>
      </c>
      <c r="F351" s="10">
        <v>2</v>
      </c>
      <c r="G351" s="10">
        <v>2</v>
      </c>
      <c r="H351" s="10">
        <v>2</v>
      </c>
      <c r="I351" s="10">
        <v>2</v>
      </c>
      <c r="J351" s="10">
        <v>2</v>
      </c>
      <c r="K351" s="10">
        <v>2</v>
      </c>
      <c r="L351" s="10">
        <v>2</v>
      </c>
      <c r="M351" s="11"/>
    </row>
    <row r="352" spans="1:13" s="188" customFormat="1" ht="66" x14ac:dyDescent="0.25">
      <c r="A352" s="7">
        <v>4</v>
      </c>
      <c r="B352" s="62" t="s">
        <v>136</v>
      </c>
      <c r="C352" s="11" t="s">
        <v>140</v>
      </c>
      <c r="D352" s="11">
        <v>46.96</v>
      </c>
      <c r="E352" s="14" t="s">
        <v>463</v>
      </c>
      <c r="F352" s="14" t="s">
        <v>463</v>
      </c>
      <c r="G352" s="14" t="s">
        <v>463</v>
      </c>
      <c r="H352" s="14" t="s">
        <v>463</v>
      </c>
      <c r="I352" s="14" t="s">
        <v>463</v>
      </c>
      <c r="J352" s="14" t="s">
        <v>463</v>
      </c>
      <c r="K352" s="14" t="s">
        <v>463</v>
      </c>
      <c r="L352" s="14" t="s">
        <v>463</v>
      </c>
      <c r="M352" s="11" t="s">
        <v>228</v>
      </c>
    </row>
    <row r="353" spans="1:13" s="188" customFormat="1" ht="30" customHeight="1" x14ac:dyDescent="0.25">
      <c r="A353" s="10"/>
      <c r="B353" s="64" t="s">
        <v>132</v>
      </c>
      <c r="C353" s="9" t="s">
        <v>139</v>
      </c>
      <c r="D353" s="9"/>
      <c r="E353" s="10"/>
      <c r="F353" s="10"/>
      <c r="G353" s="10"/>
      <c r="H353" s="10"/>
      <c r="I353" s="10"/>
      <c r="J353" s="10"/>
      <c r="K353" s="10"/>
      <c r="L353" s="10"/>
      <c r="M353" s="11"/>
    </row>
    <row r="354" spans="1:13" s="188" customFormat="1" ht="30" customHeight="1" x14ac:dyDescent="0.25">
      <c r="A354" s="10"/>
      <c r="B354" s="64" t="s">
        <v>133</v>
      </c>
      <c r="C354" s="9" t="s">
        <v>139</v>
      </c>
      <c r="D354" s="9">
        <v>2</v>
      </c>
      <c r="E354" s="10"/>
      <c r="F354" s="27" t="s">
        <v>405</v>
      </c>
      <c r="G354" s="27" t="s">
        <v>405</v>
      </c>
      <c r="H354" s="27" t="s">
        <v>405</v>
      </c>
      <c r="I354" s="27" t="s">
        <v>405</v>
      </c>
      <c r="J354" s="27" t="s">
        <v>405</v>
      </c>
      <c r="K354" s="27" t="s">
        <v>405</v>
      </c>
      <c r="L354" s="27" t="s">
        <v>405</v>
      </c>
      <c r="M354" s="11"/>
    </row>
    <row r="355" spans="1:13" s="188" customFormat="1" ht="30" customHeight="1" x14ac:dyDescent="0.25">
      <c r="A355" s="10"/>
      <c r="B355" s="64" t="s">
        <v>134</v>
      </c>
      <c r="C355" s="9" t="s">
        <v>139</v>
      </c>
      <c r="D355" s="9">
        <v>1</v>
      </c>
      <c r="E355" s="10"/>
      <c r="F355" s="27" t="s">
        <v>405</v>
      </c>
      <c r="G355" s="27" t="s">
        <v>405</v>
      </c>
      <c r="H355" s="27" t="s">
        <v>405</v>
      </c>
      <c r="I355" s="27" t="s">
        <v>405</v>
      </c>
      <c r="J355" s="27" t="s">
        <v>405</v>
      </c>
      <c r="K355" s="27" t="s">
        <v>405</v>
      </c>
      <c r="L355" s="27" t="s">
        <v>405</v>
      </c>
      <c r="M355" s="11"/>
    </row>
    <row r="356" spans="1:13" s="188" customFormat="1" ht="93.75" x14ac:dyDescent="0.25">
      <c r="A356" s="7">
        <v>5</v>
      </c>
      <c r="B356" s="62" t="s">
        <v>137</v>
      </c>
      <c r="C356" s="11" t="s">
        <v>140</v>
      </c>
      <c r="D356" s="11">
        <v>86.77</v>
      </c>
      <c r="E356" s="14" t="s">
        <v>464</v>
      </c>
      <c r="F356" s="155" t="s">
        <v>541</v>
      </c>
      <c r="G356" s="14" t="s">
        <v>468</v>
      </c>
      <c r="H356" s="14" t="s">
        <v>468</v>
      </c>
      <c r="I356" s="14" t="s">
        <v>468</v>
      </c>
      <c r="J356" s="14" t="s">
        <v>468</v>
      </c>
      <c r="K356" s="14" t="s">
        <v>468</v>
      </c>
      <c r="L356" s="14" t="s">
        <v>465</v>
      </c>
      <c r="M356" s="11" t="s">
        <v>228</v>
      </c>
    </row>
    <row r="357" spans="1:13" s="188" customFormat="1" ht="30" customHeight="1" x14ac:dyDescent="0.25">
      <c r="A357" s="10"/>
      <c r="B357" s="64" t="s">
        <v>132</v>
      </c>
      <c r="C357" s="9" t="s">
        <v>139</v>
      </c>
      <c r="D357" s="9"/>
      <c r="E357" s="10"/>
      <c r="F357" s="10"/>
      <c r="G357" s="10"/>
      <c r="H357" s="10"/>
      <c r="I357" s="10"/>
      <c r="J357" s="10"/>
      <c r="K357" s="10"/>
      <c r="L357" s="10"/>
      <c r="M357" s="11"/>
    </row>
    <row r="358" spans="1:13" s="188" customFormat="1" ht="30" customHeight="1" x14ac:dyDescent="0.25">
      <c r="A358" s="10"/>
      <c r="B358" s="64" t="s">
        <v>133</v>
      </c>
      <c r="C358" s="9" t="s">
        <v>139</v>
      </c>
      <c r="D358" s="9">
        <v>5</v>
      </c>
      <c r="E358" s="10"/>
      <c r="F358" s="27" t="s">
        <v>405</v>
      </c>
      <c r="G358" s="27" t="s">
        <v>405</v>
      </c>
      <c r="H358" s="27" t="s">
        <v>405</v>
      </c>
      <c r="I358" s="27" t="s">
        <v>405</v>
      </c>
      <c r="J358" s="27" t="s">
        <v>405</v>
      </c>
      <c r="K358" s="27" t="s">
        <v>405</v>
      </c>
      <c r="L358" s="27" t="s">
        <v>405</v>
      </c>
      <c r="M358" s="11"/>
    </row>
    <row r="359" spans="1:13" s="188" customFormat="1" ht="30" customHeight="1" x14ac:dyDescent="0.25">
      <c r="A359" s="10"/>
      <c r="B359" s="64" t="s">
        <v>134</v>
      </c>
      <c r="C359" s="9" t="s">
        <v>139</v>
      </c>
      <c r="D359" s="9">
        <v>1</v>
      </c>
      <c r="E359" s="10"/>
      <c r="F359" s="27" t="s">
        <v>405</v>
      </c>
      <c r="G359" s="27" t="s">
        <v>405</v>
      </c>
      <c r="H359" s="27" t="s">
        <v>405</v>
      </c>
      <c r="I359" s="27" t="s">
        <v>405</v>
      </c>
      <c r="J359" s="27" t="s">
        <v>405</v>
      </c>
      <c r="K359" s="27" t="s">
        <v>405</v>
      </c>
      <c r="L359" s="27" t="s">
        <v>405</v>
      </c>
      <c r="M359" s="11"/>
    </row>
    <row r="360" spans="1:13" s="188" customFormat="1" ht="115.5" x14ac:dyDescent="0.25">
      <c r="A360" s="7">
        <v>6</v>
      </c>
      <c r="B360" s="62" t="s">
        <v>138</v>
      </c>
      <c r="C360" s="11" t="s">
        <v>68</v>
      </c>
      <c r="D360" s="11">
        <v>89.06</v>
      </c>
      <c r="E360" s="14" t="s">
        <v>466</v>
      </c>
      <c r="F360" s="27" t="s">
        <v>405</v>
      </c>
      <c r="G360" s="14" t="s">
        <v>496</v>
      </c>
      <c r="H360" s="14" t="s">
        <v>496</v>
      </c>
      <c r="I360" s="14" t="s">
        <v>497</v>
      </c>
      <c r="J360" s="14" t="s">
        <v>496</v>
      </c>
      <c r="K360" s="14" t="s">
        <v>496</v>
      </c>
      <c r="L360" s="14" t="s">
        <v>496</v>
      </c>
      <c r="M360" s="11" t="s">
        <v>228</v>
      </c>
    </row>
    <row r="361" spans="1:13" s="188" customFormat="1" ht="30" customHeight="1" x14ac:dyDescent="0.25">
      <c r="A361" s="10"/>
      <c r="B361" s="64" t="s">
        <v>132</v>
      </c>
      <c r="C361" s="9" t="s">
        <v>139</v>
      </c>
      <c r="D361" s="9"/>
      <c r="E361" s="10"/>
      <c r="F361" s="10"/>
      <c r="G361" s="10"/>
      <c r="H361" s="10"/>
      <c r="I361" s="10"/>
      <c r="J361" s="10"/>
      <c r="K361" s="10"/>
      <c r="L361" s="10"/>
      <c r="M361" s="11"/>
    </row>
    <row r="362" spans="1:13" s="188" customFormat="1" ht="30" customHeight="1" x14ac:dyDescent="0.25">
      <c r="A362" s="10"/>
      <c r="B362" s="64" t="s">
        <v>133</v>
      </c>
      <c r="C362" s="9" t="s">
        <v>139</v>
      </c>
      <c r="D362" s="9">
        <v>12</v>
      </c>
      <c r="E362" s="10"/>
      <c r="F362" s="27" t="s">
        <v>405</v>
      </c>
      <c r="G362" s="27" t="s">
        <v>405</v>
      </c>
      <c r="H362" s="27" t="s">
        <v>405</v>
      </c>
      <c r="I362" s="27" t="s">
        <v>405</v>
      </c>
      <c r="J362" s="27" t="s">
        <v>405</v>
      </c>
      <c r="K362" s="27" t="s">
        <v>405</v>
      </c>
      <c r="L362" s="27" t="s">
        <v>405</v>
      </c>
      <c r="M362" s="11"/>
    </row>
    <row r="363" spans="1:13" s="188" customFormat="1" ht="30" customHeight="1" x14ac:dyDescent="0.25">
      <c r="A363" s="10"/>
      <c r="B363" s="64" t="s">
        <v>134</v>
      </c>
      <c r="C363" s="9" t="s">
        <v>139</v>
      </c>
      <c r="D363" s="9">
        <v>3</v>
      </c>
      <c r="E363" s="10"/>
      <c r="F363" s="27" t="s">
        <v>405</v>
      </c>
      <c r="G363" s="27" t="s">
        <v>405</v>
      </c>
      <c r="H363" s="27" t="s">
        <v>405</v>
      </c>
      <c r="I363" s="27" t="s">
        <v>405</v>
      </c>
      <c r="J363" s="27" t="s">
        <v>405</v>
      </c>
      <c r="K363" s="27" t="s">
        <v>405</v>
      </c>
      <c r="L363" s="27" t="s">
        <v>405</v>
      </c>
      <c r="M363" s="11"/>
    </row>
    <row r="364" spans="1:13" s="188" customFormat="1" ht="47.25" customHeight="1" x14ac:dyDescent="0.25">
      <c r="A364" s="66">
        <v>7</v>
      </c>
      <c r="B364" s="67" t="s">
        <v>344</v>
      </c>
      <c r="C364" s="68"/>
      <c r="D364" s="68"/>
      <c r="E364" s="66"/>
      <c r="F364" s="27"/>
      <c r="G364" s="27"/>
      <c r="H364" s="27"/>
      <c r="I364" s="27"/>
      <c r="J364" s="27"/>
      <c r="K364" s="27"/>
      <c r="L364" s="27"/>
      <c r="M364" s="11" t="s">
        <v>228</v>
      </c>
    </row>
    <row r="365" spans="1:13" s="188" customFormat="1" ht="56.25" x14ac:dyDescent="0.25">
      <c r="A365" s="69"/>
      <c r="B365" s="70" t="s">
        <v>345</v>
      </c>
      <c r="C365" s="71" t="s">
        <v>68</v>
      </c>
      <c r="D365" s="72">
        <v>99.45</v>
      </c>
      <c r="E365" s="72">
        <v>100</v>
      </c>
      <c r="F365" s="73">
        <v>100</v>
      </c>
      <c r="G365" s="27" t="s">
        <v>405</v>
      </c>
      <c r="H365" s="27" t="s">
        <v>405</v>
      </c>
      <c r="I365" s="27" t="s">
        <v>405</v>
      </c>
      <c r="J365" s="27" t="s">
        <v>405</v>
      </c>
      <c r="K365" s="27" t="s">
        <v>405</v>
      </c>
      <c r="L365" s="27" t="s">
        <v>405</v>
      </c>
      <c r="M365" s="74"/>
    </row>
    <row r="366" spans="1:13" s="188" customFormat="1" ht="56.25" x14ac:dyDescent="0.25">
      <c r="A366" s="69"/>
      <c r="B366" s="70" t="s">
        <v>346</v>
      </c>
      <c r="C366" s="71" t="s">
        <v>68</v>
      </c>
      <c r="D366" s="72">
        <v>100</v>
      </c>
      <c r="E366" s="72">
        <v>96</v>
      </c>
      <c r="F366" s="73">
        <v>99</v>
      </c>
      <c r="G366" s="27" t="s">
        <v>405</v>
      </c>
      <c r="H366" s="27" t="s">
        <v>405</v>
      </c>
      <c r="I366" s="27" t="s">
        <v>405</v>
      </c>
      <c r="J366" s="27" t="s">
        <v>405</v>
      </c>
      <c r="K366" s="27" t="s">
        <v>405</v>
      </c>
      <c r="L366" s="27" t="s">
        <v>405</v>
      </c>
      <c r="M366" s="74"/>
    </row>
    <row r="367" spans="1:13" s="188" customFormat="1" ht="75" x14ac:dyDescent="0.25">
      <c r="A367" s="69"/>
      <c r="B367" s="70" t="s">
        <v>510</v>
      </c>
      <c r="C367" s="71" t="s">
        <v>68</v>
      </c>
      <c r="D367" s="72" t="s">
        <v>467</v>
      </c>
      <c r="E367" s="72">
        <v>100</v>
      </c>
      <c r="F367" s="72">
        <v>100</v>
      </c>
      <c r="G367" s="72">
        <v>100</v>
      </c>
      <c r="H367" s="72">
        <v>100</v>
      </c>
      <c r="I367" s="72">
        <v>100</v>
      </c>
      <c r="J367" s="72">
        <v>100</v>
      </c>
      <c r="K367" s="72">
        <v>100</v>
      </c>
      <c r="L367" s="72">
        <v>100</v>
      </c>
      <c r="M367" s="74" t="s">
        <v>426</v>
      </c>
    </row>
    <row r="368" spans="1:13" s="188" customFormat="1" ht="56.25" x14ac:dyDescent="0.25">
      <c r="A368" s="66">
        <v>8</v>
      </c>
      <c r="B368" s="67" t="s">
        <v>347</v>
      </c>
      <c r="C368" s="71" t="s">
        <v>68</v>
      </c>
      <c r="D368" s="71" t="s">
        <v>405</v>
      </c>
      <c r="E368" s="71" t="s">
        <v>405</v>
      </c>
      <c r="F368" s="71" t="s">
        <v>405</v>
      </c>
      <c r="G368" s="71" t="s">
        <v>405</v>
      </c>
      <c r="H368" s="71" t="s">
        <v>405</v>
      </c>
      <c r="I368" s="71" t="s">
        <v>405</v>
      </c>
      <c r="J368" s="71" t="s">
        <v>405</v>
      </c>
      <c r="K368" s="71" t="s">
        <v>405</v>
      </c>
      <c r="L368" s="71" t="s">
        <v>405</v>
      </c>
      <c r="M368" s="11" t="s">
        <v>228</v>
      </c>
    </row>
    <row r="369" spans="1:13" s="188" customFormat="1" ht="37.5" x14ac:dyDescent="0.25">
      <c r="A369" s="66">
        <v>9</v>
      </c>
      <c r="B369" s="67" t="s">
        <v>348</v>
      </c>
      <c r="C369" s="71" t="s">
        <v>68</v>
      </c>
      <c r="D369" s="71"/>
      <c r="E369" s="71"/>
      <c r="F369" s="71"/>
      <c r="G369" s="71"/>
      <c r="H369" s="71"/>
      <c r="I369" s="71"/>
      <c r="J369" s="71"/>
      <c r="K369" s="71"/>
      <c r="L369" s="71"/>
      <c r="M369" s="11"/>
    </row>
    <row r="370" spans="1:13" s="188" customFormat="1" ht="37.5" x14ac:dyDescent="0.25">
      <c r="A370" s="69"/>
      <c r="B370" s="75" t="s">
        <v>349</v>
      </c>
      <c r="C370" s="71" t="s">
        <v>68</v>
      </c>
      <c r="D370" s="71" t="s">
        <v>429</v>
      </c>
      <c r="E370" s="71" t="s">
        <v>430</v>
      </c>
      <c r="F370" s="71" t="str">
        <f>E370</f>
        <v>79.1</v>
      </c>
      <c r="G370" s="71" t="s">
        <v>430</v>
      </c>
      <c r="H370" s="71" t="s">
        <v>430</v>
      </c>
      <c r="I370" s="71" t="s">
        <v>430</v>
      </c>
      <c r="J370" s="71" t="s">
        <v>430</v>
      </c>
      <c r="K370" s="71" t="s">
        <v>430</v>
      </c>
      <c r="L370" s="71" t="str">
        <f>K370</f>
        <v>79.1</v>
      </c>
      <c r="M370" s="11" t="s">
        <v>423</v>
      </c>
    </row>
    <row r="371" spans="1:13" s="188" customFormat="1" ht="37.5" x14ac:dyDescent="0.25">
      <c r="A371" s="69"/>
      <c r="B371" s="75" t="s">
        <v>350</v>
      </c>
      <c r="C371" s="71" t="s">
        <v>68</v>
      </c>
      <c r="D371" s="72">
        <v>30</v>
      </c>
      <c r="E371" s="72">
        <v>55</v>
      </c>
      <c r="F371" s="72">
        <v>55</v>
      </c>
      <c r="G371" s="72">
        <v>60</v>
      </c>
      <c r="H371" s="72">
        <v>65</v>
      </c>
      <c r="I371" s="72">
        <v>70</v>
      </c>
      <c r="J371" s="72">
        <v>75</v>
      </c>
      <c r="K371" s="72">
        <v>80</v>
      </c>
      <c r="L371" s="72">
        <v>25</v>
      </c>
      <c r="M371" s="11" t="s">
        <v>422</v>
      </c>
    </row>
    <row r="372" spans="1:13" s="188" customFormat="1" ht="30" customHeight="1" x14ac:dyDescent="0.25">
      <c r="A372" s="66">
        <v>10</v>
      </c>
      <c r="B372" s="67" t="s">
        <v>351</v>
      </c>
      <c r="C372" s="76" t="s">
        <v>352</v>
      </c>
      <c r="D372" s="77">
        <v>1060</v>
      </c>
      <c r="E372" s="10">
        <v>593</v>
      </c>
      <c r="F372" s="77">
        <v>2612</v>
      </c>
      <c r="G372" s="76"/>
      <c r="H372" s="76"/>
      <c r="I372" s="76"/>
      <c r="J372" s="76"/>
      <c r="K372" s="76"/>
      <c r="L372" s="76" t="s">
        <v>405</v>
      </c>
      <c r="M372" s="11" t="s">
        <v>228</v>
      </c>
    </row>
    <row r="373" spans="1:13" s="188" customFormat="1" ht="37.5" x14ac:dyDescent="0.25">
      <c r="A373" s="66">
        <v>11</v>
      </c>
      <c r="B373" s="67" t="s">
        <v>353</v>
      </c>
      <c r="C373" s="76" t="s">
        <v>352</v>
      </c>
      <c r="D373" s="10" t="s">
        <v>471</v>
      </c>
      <c r="E373" s="10">
        <v>4</v>
      </c>
      <c r="F373" s="10">
        <v>64</v>
      </c>
      <c r="G373" s="76"/>
      <c r="H373" s="76"/>
      <c r="I373" s="76"/>
      <c r="J373" s="76"/>
      <c r="K373" s="76"/>
      <c r="L373" s="76" t="s">
        <v>405</v>
      </c>
      <c r="M373" s="11" t="s">
        <v>228</v>
      </c>
    </row>
    <row r="374" spans="1:13" s="188" customFormat="1" ht="30" customHeight="1" x14ac:dyDescent="0.25">
      <c r="A374" s="66" t="s">
        <v>354</v>
      </c>
      <c r="B374" s="67" t="s">
        <v>355</v>
      </c>
      <c r="C374" s="76"/>
      <c r="D374" s="76"/>
      <c r="E374" s="76"/>
      <c r="F374" s="76"/>
      <c r="G374" s="76"/>
      <c r="H374" s="76"/>
      <c r="I374" s="76"/>
      <c r="J374" s="76"/>
      <c r="K374" s="76"/>
      <c r="L374" s="76"/>
      <c r="M374" s="68" t="s">
        <v>148</v>
      </c>
    </row>
    <row r="375" spans="1:13" s="188" customFormat="1" ht="75" x14ac:dyDescent="0.25">
      <c r="A375" s="69">
        <v>1</v>
      </c>
      <c r="B375" s="75" t="s">
        <v>511</v>
      </c>
      <c r="C375" s="71" t="s">
        <v>68</v>
      </c>
      <c r="D375" s="72" t="s">
        <v>517</v>
      </c>
      <c r="E375" s="72" t="s">
        <v>517</v>
      </c>
      <c r="F375" s="72" t="s">
        <v>517</v>
      </c>
      <c r="G375" s="72" t="s">
        <v>517</v>
      </c>
      <c r="H375" s="72" t="s">
        <v>517</v>
      </c>
      <c r="I375" s="72" t="s">
        <v>517</v>
      </c>
      <c r="J375" s="72" t="s">
        <v>517</v>
      </c>
      <c r="K375" s="72" t="s">
        <v>517</v>
      </c>
      <c r="L375" s="72" t="s">
        <v>517</v>
      </c>
      <c r="M375" s="69" t="s">
        <v>148</v>
      </c>
    </row>
    <row r="376" spans="1:13" s="188" customFormat="1" ht="56.25" x14ac:dyDescent="0.25">
      <c r="A376" s="69">
        <v>2</v>
      </c>
      <c r="B376" s="75" t="s">
        <v>356</v>
      </c>
      <c r="C376" s="71" t="s">
        <v>68</v>
      </c>
      <c r="D376" s="71" t="s">
        <v>518</v>
      </c>
      <c r="E376" s="72" t="s">
        <v>519</v>
      </c>
      <c r="F376" s="72" t="s">
        <v>542</v>
      </c>
      <c r="G376" s="71" t="s">
        <v>520</v>
      </c>
      <c r="H376" s="71" t="s">
        <v>520</v>
      </c>
      <c r="I376" s="71" t="s">
        <v>520</v>
      </c>
      <c r="J376" s="71" t="s">
        <v>520</v>
      </c>
      <c r="K376" s="71" t="s">
        <v>520</v>
      </c>
      <c r="L376" s="71" t="s">
        <v>520</v>
      </c>
      <c r="M376" s="15" t="s">
        <v>416</v>
      </c>
    </row>
    <row r="377" spans="1:13" s="188" customFormat="1" ht="56.25" x14ac:dyDescent="0.25">
      <c r="A377" s="69">
        <v>3</v>
      </c>
      <c r="B377" s="75" t="s">
        <v>357</v>
      </c>
      <c r="C377" s="71" t="s">
        <v>68</v>
      </c>
      <c r="D377" s="71" t="s">
        <v>518</v>
      </c>
      <c r="E377" s="71" t="s">
        <v>521</v>
      </c>
      <c r="F377" s="72" t="s">
        <v>470</v>
      </c>
      <c r="G377" s="72" t="s">
        <v>522</v>
      </c>
      <c r="H377" s="72" t="s">
        <v>523</v>
      </c>
      <c r="I377" s="72" t="s">
        <v>524</v>
      </c>
      <c r="J377" s="72" t="s">
        <v>525</v>
      </c>
      <c r="K377" s="72" t="s">
        <v>526</v>
      </c>
      <c r="L377" s="72" t="s">
        <v>526</v>
      </c>
      <c r="M377" s="15" t="s">
        <v>416</v>
      </c>
    </row>
    <row r="378" spans="1:13" s="188" customFormat="1" ht="75" x14ac:dyDescent="0.25">
      <c r="A378" s="69">
        <v>4</v>
      </c>
      <c r="B378" s="75" t="s">
        <v>512</v>
      </c>
      <c r="C378" s="71" t="s">
        <v>68</v>
      </c>
      <c r="D378" s="71" t="s">
        <v>518</v>
      </c>
      <c r="E378" s="72" t="s">
        <v>517</v>
      </c>
      <c r="F378" s="72" t="s">
        <v>517</v>
      </c>
      <c r="G378" s="72" t="s">
        <v>517</v>
      </c>
      <c r="H378" s="72" t="s">
        <v>517</v>
      </c>
      <c r="I378" s="72" t="s">
        <v>517</v>
      </c>
      <c r="J378" s="72" t="s">
        <v>517</v>
      </c>
      <c r="K378" s="72" t="s">
        <v>517</v>
      </c>
      <c r="L378" s="72" t="s">
        <v>517</v>
      </c>
      <c r="M378" s="15" t="s">
        <v>416</v>
      </c>
    </row>
    <row r="379" spans="1:13" s="188" customFormat="1" ht="93.75" x14ac:dyDescent="0.25">
      <c r="A379" s="69">
        <v>5</v>
      </c>
      <c r="B379" s="75" t="s">
        <v>513</v>
      </c>
      <c r="C379" s="71" t="s">
        <v>68</v>
      </c>
      <c r="D379" s="71" t="s">
        <v>518</v>
      </c>
      <c r="E379" s="72" t="s">
        <v>527</v>
      </c>
      <c r="F379" s="71" t="s">
        <v>527</v>
      </c>
      <c r="G379" s="71" t="s">
        <v>528</v>
      </c>
      <c r="H379" s="71" t="s">
        <v>520</v>
      </c>
      <c r="I379" s="71" t="s">
        <v>529</v>
      </c>
      <c r="J379" s="71" t="s">
        <v>530</v>
      </c>
      <c r="K379" s="71" t="s">
        <v>530</v>
      </c>
      <c r="L379" s="71" t="s">
        <v>530</v>
      </c>
      <c r="M379" s="15" t="s">
        <v>151</v>
      </c>
    </row>
    <row r="380" spans="1:13" s="188" customFormat="1" ht="37.5" x14ac:dyDescent="0.25">
      <c r="A380" s="69">
        <v>6</v>
      </c>
      <c r="B380" s="75" t="s">
        <v>358</v>
      </c>
      <c r="C380" s="71" t="s">
        <v>68</v>
      </c>
      <c r="D380" s="72">
        <v>55.8</v>
      </c>
      <c r="E380" s="72">
        <v>85</v>
      </c>
      <c r="F380" s="72">
        <v>85</v>
      </c>
      <c r="G380" s="72" t="s">
        <v>517</v>
      </c>
      <c r="H380" s="72" t="s">
        <v>517</v>
      </c>
      <c r="I380" s="72" t="s">
        <v>517</v>
      </c>
      <c r="J380" s="72" t="s">
        <v>517</v>
      </c>
      <c r="K380" s="72" t="s">
        <v>517</v>
      </c>
      <c r="L380" s="72" t="s">
        <v>517</v>
      </c>
      <c r="M380" s="69" t="s">
        <v>148</v>
      </c>
    </row>
    <row r="381" spans="1:13" s="188" customFormat="1" ht="37.5" x14ac:dyDescent="0.25">
      <c r="A381" s="69">
        <v>7</v>
      </c>
      <c r="B381" s="75" t="s">
        <v>359</v>
      </c>
      <c r="C381" s="71" t="s">
        <v>68</v>
      </c>
      <c r="D381" s="72">
        <v>58.7</v>
      </c>
      <c r="E381" s="72" t="s">
        <v>517</v>
      </c>
      <c r="F381" s="72" t="s">
        <v>517</v>
      </c>
      <c r="G381" s="72" t="s">
        <v>517</v>
      </c>
      <c r="H381" s="72" t="s">
        <v>517</v>
      </c>
      <c r="I381" s="72" t="s">
        <v>517</v>
      </c>
      <c r="J381" s="72" t="s">
        <v>517</v>
      </c>
      <c r="K381" s="72" t="s">
        <v>517</v>
      </c>
      <c r="L381" s="72" t="s">
        <v>517</v>
      </c>
      <c r="M381" s="69" t="s">
        <v>148</v>
      </c>
    </row>
    <row r="382" spans="1:13" s="188" customFormat="1" ht="56.25" x14ac:dyDescent="0.25">
      <c r="A382" s="69">
        <v>8</v>
      </c>
      <c r="B382" s="75" t="s">
        <v>360</v>
      </c>
      <c r="C382" s="71" t="s">
        <v>68</v>
      </c>
      <c r="D382" s="71" t="s">
        <v>518</v>
      </c>
      <c r="E382" s="72" t="s">
        <v>543</v>
      </c>
      <c r="F382" s="72" t="s">
        <v>543</v>
      </c>
      <c r="G382" s="71" t="s">
        <v>531</v>
      </c>
      <c r="H382" s="71" t="s">
        <v>532</v>
      </c>
      <c r="I382" s="71" t="s">
        <v>533</v>
      </c>
      <c r="J382" s="71" t="s">
        <v>534</v>
      </c>
      <c r="K382" s="71" t="s">
        <v>535</v>
      </c>
      <c r="L382" s="71" t="s">
        <v>535</v>
      </c>
      <c r="M382" s="15" t="s">
        <v>415</v>
      </c>
    </row>
    <row r="383" spans="1:13" s="188" customFormat="1" ht="37.5" x14ac:dyDescent="0.25">
      <c r="A383" s="69">
        <v>9</v>
      </c>
      <c r="B383" s="75" t="s">
        <v>361</v>
      </c>
      <c r="C383" s="71" t="s">
        <v>68</v>
      </c>
      <c r="D383" s="71" t="s">
        <v>518</v>
      </c>
      <c r="E383" s="72" t="s">
        <v>526</v>
      </c>
      <c r="F383" s="72" t="s">
        <v>526</v>
      </c>
      <c r="G383" s="72" t="s">
        <v>526</v>
      </c>
      <c r="H383" s="72" t="s">
        <v>526</v>
      </c>
      <c r="I383" s="72" t="s">
        <v>526</v>
      </c>
      <c r="J383" s="72" t="s">
        <v>526</v>
      </c>
      <c r="K383" s="72" t="s">
        <v>526</v>
      </c>
      <c r="L383" s="72" t="s">
        <v>526</v>
      </c>
      <c r="M383" s="69" t="s">
        <v>148</v>
      </c>
    </row>
    <row r="384" spans="1:13" s="188" customFormat="1" ht="42" customHeight="1" x14ac:dyDescent="0.25">
      <c r="A384" s="69">
        <v>10</v>
      </c>
      <c r="B384" s="75" t="s">
        <v>362</v>
      </c>
      <c r="C384" s="71" t="s">
        <v>68</v>
      </c>
      <c r="D384" s="71" t="s">
        <v>518</v>
      </c>
      <c r="E384" s="72" t="s">
        <v>517</v>
      </c>
      <c r="F384" s="72" t="s">
        <v>517</v>
      </c>
      <c r="G384" s="72" t="s">
        <v>517</v>
      </c>
      <c r="H384" s="72" t="s">
        <v>517</v>
      </c>
      <c r="I384" s="72" t="s">
        <v>517</v>
      </c>
      <c r="J384" s="72" t="s">
        <v>517</v>
      </c>
      <c r="K384" s="72" t="s">
        <v>517</v>
      </c>
      <c r="L384" s="72" t="s">
        <v>517</v>
      </c>
      <c r="M384" s="69" t="s">
        <v>417</v>
      </c>
    </row>
    <row r="385" spans="1:13" s="188" customFormat="1" ht="112.5" x14ac:dyDescent="0.25">
      <c r="A385" s="69">
        <v>11</v>
      </c>
      <c r="B385" s="75" t="s">
        <v>363</v>
      </c>
      <c r="C385" s="71" t="s">
        <v>68</v>
      </c>
      <c r="D385" s="71" t="s">
        <v>518</v>
      </c>
      <c r="E385" s="72">
        <v>70</v>
      </c>
      <c r="F385" s="72">
        <v>70</v>
      </c>
      <c r="G385" s="72" t="s">
        <v>517</v>
      </c>
      <c r="H385" s="72" t="s">
        <v>517</v>
      </c>
      <c r="I385" s="72" t="s">
        <v>517</v>
      </c>
      <c r="J385" s="72" t="s">
        <v>517</v>
      </c>
      <c r="K385" s="72" t="s">
        <v>517</v>
      </c>
      <c r="L385" s="72" t="s">
        <v>517</v>
      </c>
      <c r="M385" s="69" t="s">
        <v>145</v>
      </c>
    </row>
    <row r="386" spans="1:13" s="188" customFormat="1" ht="45.75" customHeight="1" x14ac:dyDescent="0.25">
      <c r="A386" s="69">
        <v>12</v>
      </c>
      <c r="B386" s="75" t="s">
        <v>364</v>
      </c>
      <c r="C386" s="71" t="s">
        <v>68</v>
      </c>
      <c r="D386" s="71" t="s">
        <v>518</v>
      </c>
      <c r="E386" s="72" t="s">
        <v>536</v>
      </c>
      <c r="F386" s="72" t="s">
        <v>536</v>
      </c>
      <c r="G386" s="72" t="s">
        <v>537</v>
      </c>
      <c r="H386" s="72" t="s">
        <v>538</v>
      </c>
      <c r="I386" s="72" t="s">
        <v>539</v>
      </c>
      <c r="J386" s="72" t="s">
        <v>540</v>
      </c>
      <c r="K386" s="72" t="s">
        <v>517</v>
      </c>
      <c r="L386" s="72" t="s">
        <v>517</v>
      </c>
      <c r="M386" s="69" t="s">
        <v>418</v>
      </c>
    </row>
    <row r="387" spans="1:13" s="188" customFormat="1" ht="56.25" x14ac:dyDescent="0.3">
      <c r="A387" s="66" t="s">
        <v>365</v>
      </c>
      <c r="B387" s="78" t="s">
        <v>366</v>
      </c>
      <c r="C387" s="79"/>
      <c r="D387" s="15"/>
      <c r="E387" s="79"/>
      <c r="F387" s="79"/>
      <c r="G387" s="79"/>
      <c r="H387" s="79"/>
      <c r="I387" s="79"/>
      <c r="J387" s="79"/>
      <c r="K387" s="79"/>
      <c r="L387" s="79"/>
      <c r="M387" s="68" t="s">
        <v>407</v>
      </c>
    </row>
    <row r="388" spans="1:13" s="188" customFormat="1" ht="56.25" x14ac:dyDescent="0.25">
      <c r="A388" s="69">
        <v>1</v>
      </c>
      <c r="B388" s="80" t="s">
        <v>367</v>
      </c>
      <c r="C388" s="15" t="s">
        <v>235</v>
      </c>
      <c r="D388" s="15">
        <v>457</v>
      </c>
      <c r="E388" s="15" t="s">
        <v>499</v>
      </c>
      <c r="F388" s="81">
        <v>2031</v>
      </c>
      <c r="G388" s="15" t="s">
        <v>473</v>
      </c>
      <c r="H388" s="15" t="s">
        <v>473</v>
      </c>
      <c r="I388" s="15" t="s">
        <v>473</v>
      </c>
      <c r="J388" s="15" t="s">
        <v>473</v>
      </c>
      <c r="K388" s="15" t="s">
        <v>473</v>
      </c>
      <c r="L388" s="15"/>
      <c r="M388" s="74"/>
    </row>
    <row r="389" spans="1:13" s="188" customFormat="1" ht="37.5" x14ac:dyDescent="0.25">
      <c r="A389" s="69">
        <v>2</v>
      </c>
      <c r="B389" s="80" t="s">
        <v>368</v>
      </c>
      <c r="C389" s="15" t="s">
        <v>235</v>
      </c>
      <c r="D389" s="15">
        <v>443</v>
      </c>
      <c r="E389" s="15" t="s">
        <v>498</v>
      </c>
      <c r="F389" s="81">
        <v>1969</v>
      </c>
      <c r="G389" s="71">
        <v>0.75</v>
      </c>
      <c r="H389" s="71">
        <v>0.75</v>
      </c>
      <c r="I389" s="71">
        <v>0.75</v>
      </c>
      <c r="J389" s="71">
        <v>0.75</v>
      </c>
      <c r="K389" s="71">
        <v>0.75</v>
      </c>
      <c r="L389" s="71">
        <v>0.75</v>
      </c>
      <c r="M389" s="74"/>
    </row>
    <row r="390" spans="1:13" s="188" customFormat="1" ht="30" customHeight="1" x14ac:dyDescent="0.25">
      <c r="A390" s="69">
        <v>3</v>
      </c>
      <c r="B390" s="80" t="s">
        <v>369</v>
      </c>
      <c r="C390" s="15" t="s">
        <v>235</v>
      </c>
      <c r="D390" s="15">
        <v>402</v>
      </c>
      <c r="E390" s="15" t="s">
        <v>405</v>
      </c>
      <c r="F390" s="81">
        <v>1671</v>
      </c>
      <c r="G390" s="15" t="s">
        <v>405</v>
      </c>
      <c r="H390" s="15" t="s">
        <v>405</v>
      </c>
      <c r="I390" s="15" t="s">
        <v>405</v>
      </c>
      <c r="J390" s="15" t="s">
        <v>405</v>
      </c>
      <c r="K390" s="15" t="s">
        <v>405</v>
      </c>
      <c r="L390" s="15" t="s">
        <v>405</v>
      </c>
      <c r="M390" s="74"/>
    </row>
    <row r="391" spans="1:13" s="188" customFormat="1" ht="30" customHeight="1" x14ac:dyDescent="0.25">
      <c r="A391" s="69">
        <v>4</v>
      </c>
      <c r="B391" s="80" t="s">
        <v>370</v>
      </c>
      <c r="C391" s="15" t="s">
        <v>235</v>
      </c>
      <c r="D391" s="15">
        <v>534</v>
      </c>
      <c r="E391" s="15" t="s">
        <v>405</v>
      </c>
      <c r="F391" s="81">
        <v>2195</v>
      </c>
      <c r="G391" s="15" t="s">
        <v>405</v>
      </c>
      <c r="H391" s="15" t="s">
        <v>405</v>
      </c>
      <c r="I391" s="15" t="s">
        <v>405</v>
      </c>
      <c r="J391" s="15" t="s">
        <v>405</v>
      </c>
      <c r="K391" s="15" t="s">
        <v>405</v>
      </c>
      <c r="L391" s="15" t="s">
        <v>405</v>
      </c>
      <c r="M391" s="74"/>
    </row>
    <row r="392" spans="1:13" s="188" customFormat="1" ht="30" customHeight="1" x14ac:dyDescent="0.25">
      <c r="A392" s="69"/>
      <c r="B392" s="80" t="s">
        <v>371</v>
      </c>
      <c r="C392" s="15" t="s">
        <v>234</v>
      </c>
      <c r="D392" s="15">
        <v>3.6</v>
      </c>
      <c r="E392" s="15" t="s">
        <v>405</v>
      </c>
      <c r="F392" s="15">
        <v>20.91</v>
      </c>
      <c r="G392" s="15" t="s">
        <v>405</v>
      </c>
      <c r="H392" s="15" t="s">
        <v>405</v>
      </c>
      <c r="I392" s="15" t="s">
        <v>405</v>
      </c>
      <c r="J392" s="15" t="s">
        <v>405</v>
      </c>
      <c r="K392" s="15" t="s">
        <v>405</v>
      </c>
      <c r="L392" s="15" t="s">
        <v>405</v>
      </c>
      <c r="M392" s="74"/>
    </row>
    <row r="393" spans="1:13" s="188" customFormat="1" ht="30" customHeight="1" x14ac:dyDescent="0.25">
      <c r="A393" s="69">
        <v>5</v>
      </c>
      <c r="B393" s="80" t="s">
        <v>372</v>
      </c>
      <c r="C393" s="15" t="s">
        <v>235</v>
      </c>
      <c r="D393" s="15">
        <v>241</v>
      </c>
      <c r="E393" s="15" t="s">
        <v>405</v>
      </c>
      <c r="F393" s="15">
        <v>726</v>
      </c>
      <c r="G393" s="15" t="s">
        <v>405</v>
      </c>
      <c r="H393" s="15" t="s">
        <v>405</v>
      </c>
      <c r="I393" s="15" t="s">
        <v>405</v>
      </c>
      <c r="J393" s="15" t="s">
        <v>405</v>
      </c>
      <c r="K393" s="15" t="s">
        <v>405</v>
      </c>
      <c r="L393" s="15" t="s">
        <v>405</v>
      </c>
      <c r="M393" s="74"/>
    </row>
    <row r="394" spans="1:13" ht="37.5" x14ac:dyDescent="0.25">
      <c r="A394" s="82">
        <v>6</v>
      </c>
      <c r="B394" s="83" t="s">
        <v>373</v>
      </c>
      <c r="C394" s="84" t="s">
        <v>235</v>
      </c>
      <c r="D394" s="84">
        <v>119</v>
      </c>
      <c r="E394" s="84" t="s">
        <v>405</v>
      </c>
      <c r="F394" s="84">
        <v>591</v>
      </c>
      <c r="G394" s="84" t="s">
        <v>474</v>
      </c>
      <c r="H394" s="84" t="s">
        <v>474</v>
      </c>
      <c r="I394" s="84" t="s">
        <v>474</v>
      </c>
      <c r="J394" s="84" t="s">
        <v>474</v>
      </c>
      <c r="K394" s="84" t="s">
        <v>474</v>
      </c>
      <c r="L394" s="84" t="s">
        <v>474</v>
      </c>
      <c r="M394" s="85"/>
    </row>
    <row r="395" spans="1:13" ht="37.5" x14ac:dyDescent="0.25">
      <c r="A395" s="82"/>
      <c r="B395" s="83" t="s">
        <v>374</v>
      </c>
      <c r="C395" s="84" t="s">
        <v>231</v>
      </c>
      <c r="D395" s="84">
        <v>112</v>
      </c>
      <c r="E395" s="84" t="s">
        <v>405</v>
      </c>
      <c r="F395" s="84">
        <v>483</v>
      </c>
      <c r="G395" s="84" t="s">
        <v>474</v>
      </c>
      <c r="H395" s="84" t="s">
        <v>474</v>
      </c>
      <c r="I395" s="84" t="s">
        <v>474</v>
      </c>
      <c r="J395" s="84" t="s">
        <v>474</v>
      </c>
      <c r="K395" s="84" t="s">
        <v>474</v>
      </c>
      <c r="L395" s="84" t="s">
        <v>474</v>
      </c>
      <c r="M395" s="85"/>
    </row>
    <row r="396" spans="1:13" ht="37.5" x14ac:dyDescent="0.25">
      <c r="A396" s="82"/>
      <c r="B396" s="83" t="s">
        <v>375</v>
      </c>
      <c r="C396" s="84" t="s">
        <v>231</v>
      </c>
      <c r="D396" s="84">
        <v>46</v>
      </c>
      <c r="E396" s="84" t="s">
        <v>405</v>
      </c>
      <c r="F396" s="84">
        <v>266</v>
      </c>
      <c r="G396" s="84" t="s">
        <v>474</v>
      </c>
      <c r="H396" s="84" t="s">
        <v>474</v>
      </c>
      <c r="I396" s="84" t="s">
        <v>474</v>
      </c>
      <c r="J396" s="84" t="s">
        <v>474</v>
      </c>
      <c r="K396" s="84" t="s">
        <v>474</v>
      </c>
      <c r="L396" s="84" t="s">
        <v>474</v>
      </c>
      <c r="M396" s="85"/>
    </row>
    <row r="397" spans="1:13" ht="37.5" x14ac:dyDescent="0.25">
      <c r="A397" s="82">
        <v>7</v>
      </c>
      <c r="B397" s="83" t="s">
        <v>376</v>
      </c>
      <c r="C397" s="84" t="s">
        <v>235</v>
      </c>
      <c r="D397" s="84">
        <v>3</v>
      </c>
      <c r="E397" s="84" t="s">
        <v>405</v>
      </c>
      <c r="F397" s="84">
        <v>6</v>
      </c>
      <c r="G397" s="84" t="s">
        <v>474</v>
      </c>
      <c r="H397" s="84" t="s">
        <v>474</v>
      </c>
      <c r="I397" s="84" t="s">
        <v>474</v>
      </c>
      <c r="J397" s="84" t="s">
        <v>474</v>
      </c>
      <c r="K397" s="84" t="s">
        <v>474</v>
      </c>
      <c r="L397" s="84" t="s">
        <v>474</v>
      </c>
      <c r="M397" s="85"/>
    </row>
    <row r="398" spans="1:13" ht="28.5" customHeight="1" x14ac:dyDescent="0.25">
      <c r="A398" s="82">
        <v>8</v>
      </c>
      <c r="B398" s="83" t="s">
        <v>377</v>
      </c>
      <c r="C398" s="84" t="s">
        <v>235</v>
      </c>
      <c r="D398" s="84">
        <v>14</v>
      </c>
      <c r="E398" s="84" t="s">
        <v>405</v>
      </c>
      <c r="F398" s="84">
        <v>33</v>
      </c>
      <c r="G398" s="84" t="s">
        <v>405</v>
      </c>
      <c r="H398" s="84" t="s">
        <v>405</v>
      </c>
      <c r="I398" s="84" t="s">
        <v>405</v>
      </c>
      <c r="J398" s="84" t="s">
        <v>405</v>
      </c>
      <c r="K398" s="84" t="s">
        <v>405</v>
      </c>
      <c r="L398" s="84" t="s">
        <v>405</v>
      </c>
      <c r="M398" s="85"/>
    </row>
    <row r="399" spans="1:13" ht="30" customHeight="1" x14ac:dyDescent="0.25">
      <c r="A399" s="82"/>
      <c r="B399" s="83" t="s">
        <v>378</v>
      </c>
      <c r="C399" s="84" t="s">
        <v>234</v>
      </c>
      <c r="D399" s="84">
        <v>11.9</v>
      </c>
      <c r="E399" s="84" t="s">
        <v>405</v>
      </c>
      <c r="F399" s="84" t="s">
        <v>500</v>
      </c>
      <c r="G399" s="84" t="s">
        <v>405</v>
      </c>
      <c r="H399" s="84" t="s">
        <v>405</v>
      </c>
      <c r="I399" s="84" t="s">
        <v>405</v>
      </c>
      <c r="J399" s="84" t="s">
        <v>405</v>
      </c>
      <c r="K399" s="84" t="s">
        <v>405</v>
      </c>
      <c r="L399" s="84" t="s">
        <v>405</v>
      </c>
      <c r="M399" s="85"/>
    </row>
    <row r="401" spans="2:12" x14ac:dyDescent="0.25">
      <c r="B401" s="189" t="s">
        <v>462</v>
      </c>
    </row>
    <row r="402" spans="2:12" ht="43.5" customHeight="1" x14ac:dyDescent="0.25">
      <c r="B402" s="195" t="s">
        <v>472</v>
      </c>
      <c r="C402" s="195"/>
      <c r="D402" s="195"/>
      <c r="E402" s="195"/>
      <c r="F402" s="195"/>
      <c r="G402" s="195"/>
      <c r="H402" s="195"/>
      <c r="I402" s="195"/>
      <c r="J402" s="195"/>
      <c r="K402" s="195"/>
      <c r="L402" s="195"/>
    </row>
    <row r="403" spans="2:12" x14ac:dyDescent="0.25">
      <c r="B403" s="195"/>
      <c r="C403" s="195"/>
      <c r="D403" s="195"/>
      <c r="E403" s="195"/>
      <c r="F403" s="195"/>
      <c r="G403" s="195"/>
      <c r="H403" s="195"/>
      <c r="I403" s="195"/>
      <c r="J403" s="195"/>
      <c r="K403" s="195"/>
      <c r="L403" s="195"/>
    </row>
  </sheetData>
  <mergeCells count="14">
    <mergeCell ref="A1:M1"/>
    <mergeCell ref="M3:M4"/>
    <mergeCell ref="C3:C4"/>
    <mergeCell ref="D3:D4"/>
    <mergeCell ref="E3:E4"/>
    <mergeCell ref="B3:B4"/>
    <mergeCell ref="A3:A4"/>
    <mergeCell ref="F3:F4"/>
    <mergeCell ref="G3:L3"/>
    <mergeCell ref="B403:L403"/>
    <mergeCell ref="B402:L402"/>
    <mergeCell ref="G340:L343"/>
    <mergeCell ref="M84:M85"/>
    <mergeCell ref="G97:K98"/>
  </mergeCells>
  <phoneticPr fontId="6" type="noConversion"/>
  <printOptions horizontalCentered="1"/>
  <pageMargins left="0.4" right="0.4" top="0.75" bottom="0.75" header="0.2" footer="0.2"/>
  <pageSetup paperSize="9" scale="73" fitToHeight="0" orientation="landscape" r:id="rId1"/>
  <headerFooter differentFirst="1">
    <oddHeader>&amp;C&amp;P</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tong hop (UB)</vt:lpstr>
      <vt:lpstr>'tong hop (UB)'!Print_Area</vt:lpstr>
      <vt:lpstr>'tong hop (UB)'!Print_Titles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NGOC ANH</dc:creator>
  <cp:lastModifiedBy>PC</cp:lastModifiedBy>
  <cp:lastPrinted>2024-12-24T04:26:21Z</cp:lastPrinted>
  <dcterms:created xsi:type="dcterms:W3CDTF">2022-04-19T02:25:43Z</dcterms:created>
  <dcterms:modified xsi:type="dcterms:W3CDTF">2025-02-04T09:11:29Z</dcterms:modified>
</cp:coreProperties>
</file>