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codeName="ThisWorkbook" defaultThemeVersion="124226"/>
  <bookViews>
    <workbookView xWindow="-105" yWindow="-105" windowWidth="19425" windowHeight="10305"/>
  </bookViews>
  <sheets>
    <sheet name="tong hop (UB)" sheetId="1" r:id="rId1"/>
    <sheet name="Sheet1" sheetId="2" r:id="rId2"/>
  </sheets>
  <definedNames>
    <definedName name="_xlnm.Print_Area" localSheetId="0">'tong hop (UB)'!$A$1:$O$408</definedName>
    <definedName name="_xlnm.Print_Titles" localSheetId="0">'tong hop (UB)'!$3:$5</definedName>
  </definedNames>
  <calcPr calcId="145621" iterate="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124" i="1" l="1"/>
  <c r="T123" i="1"/>
  <c r="S126" i="1" l="1"/>
  <c r="S124" i="1"/>
  <c r="S123" i="1"/>
  <c r="G254" i="1" l="1"/>
  <c r="M13" i="1" l="1"/>
  <c r="M14" i="1"/>
  <c r="M8" i="1"/>
  <c r="M9" i="1"/>
  <c r="M10" i="1"/>
  <c r="M11" i="1"/>
  <c r="M12" i="1"/>
  <c r="M7" i="1"/>
  <c r="M303" i="1" l="1"/>
  <c r="M111" i="1" l="1"/>
  <c r="I81" i="1"/>
  <c r="J81" i="1"/>
  <c r="K81" i="1"/>
  <c r="L81" i="1"/>
  <c r="H81" i="1"/>
  <c r="E81" i="1"/>
  <c r="M54" i="1"/>
  <c r="M254" i="1" l="1"/>
  <c r="F254" i="1"/>
  <c r="H254" i="1"/>
  <c r="I254" i="1"/>
  <c r="J254" i="1"/>
  <c r="K254" i="1"/>
  <c r="L254" i="1"/>
  <c r="E254" i="1"/>
  <c r="M247" i="1"/>
  <c r="M319" i="1" l="1"/>
  <c r="M317" i="1"/>
  <c r="M246" i="1"/>
  <c r="F235" i="1"/>
  <c r="M31" i="1" l="1"/>
  <c r="M32" i="1"/>
  <c r="M33" i="1"/>
  <c r="M34" i="1"/>
  <c r="M35" i="1"/>
  <c r="M36" i="1"/>
  <c r="M37" i="1"/>
  <c r="M30" i="1"/>
  <c r="M59" i="1"/>
  <c r="G58" i="1"/>
  <c r="H58" i="1"/>
  <c r="I58" i="1"/>
  <c r="J58" i="1"/>
  <c r="K58" i="1"/>
  <c r="L58" i="1"/>
  <c r="F58" i="1"/>
  <c r="E58" i="1"/>
  <c r="M50" i="1"/>
  <c r="M115" i="1"/>
  <c r="M125" i="1"/>
  <c r="M127" i="1"/>
  <c r="M126" i="1"/>
  <c r="M123" i="1"/>
  <c r="M116" i="1"/>
  <c r="M110" i="1" l="1"/>
  <c r="M109" i="1"/>
  <c r="M108" i="1"/>
  <c r="M107" i="1"/>
  <c r="M106" i="1"/>
  <c r="M103" i="1"/>
  <c r="M90" i="1" l="1"/>
  <c r="M89" i="1"/>
  <c r="M91" i="1" l="1"/>
  <c r="M71" i="1"/>
  <c r="M81" i="1" s="1"/>
  <c r="M94" i="1" l="1"/>
  <c r="M95" i="1"/>
  <c r="M57" i="1" l="1"/>
  <c r="M58" i="1" s="1"/>
  <c r="M55" i="1"/>
  <c r="M53" i="1"/>
  <c r="M51" i="1"/>
  <c r="M48" i="1"/>
  <c r="M47" i="1"/>
  <c r="M46" i="1"/>
  <c r="M44" i="1"/>
  <c r="M42" i="1"/>
  <c r="M161" i="1" l="1"/>
  <c r="M162" i="1"/>
  <c r="M163" i="1"/>
  <c r="M164" i="1"/>
  <c r="M165" i="1"/>
  <c r="M166" i="1"/>
  <c r="M167" i="1"/>
  <c r="M168" i="1"/>
  <c r="M169" i="1"/>
  <c r="M170" i="1"/>
  <c r="M171" i="1"/>
  <c r="M173" i="1"/>
  <c r="M175" i="1"/>
  <c r="M176" i="1"/>
  <c r="M177" i="1"/>
  <c r="M178" i="1"/>
  <c r="M160" i="1"/>
  <c r="L169" i="1"/>
  <c r="M156" i="1"/>
  <c r="M157" i="1"/>
  <c r="M144" i="1"/>
  <c r="M145" i="1"/>
  <c r="M146" i="1"/>
  <c r="M147" i="1"/>
  <c r="M148" i="1"/>
  <c r="M149" i="1"/>
  <c r="M150" i="1"/>
  <c r="M151" i="1"/>
  <c r="M152" i="1"/>
  <c r="M153" i="1"/>
  <c r="M154" i="1"/>
  <c r="M155" i="1"/>
  <c r="M134" i="1"/>
  <c r="M135" i="1"/>
  <c r="M136" i="1"/>
  <c r="M137" i="1"/>
  <c r="M138" i="1"/>
  <c r="M139" i="1"/>
  <c r="M140" i="1"/>
  <c r="M141" i="1"/>
  <c r="M133" i="1"/>
  <c r="M143" i="1"/>
  <c r="K177" i="1" l="1"/>
  <c r="H242" i="1" l="1"/>
  <c r="I242" i="1"/>
  <c r="J242" i="1"/>
  <c r="K242" i="1"/>
  <c r="L242" i="1"/>
  <c r="G242" i="1"/>
  <c r="M243" i="1" l="1"/>
  <c r="M244" i="1"/>
  <c r="M242" i="1" s="1"/>
  <c r="M239" i="1"/>
  <c r="M240" i="1"/>
  <c r="M241" i="1"/>
  <c r="M238" i="1"/>
  <c r="M236" i="1"/>
  <c r="M231" i="1"/>
  <c r="M232" i="1"/>
  <c r="M233" i="1"/>
  <c r="M234" i="1"/>
  <c r="M230" i="1"/>
  <c r="M228" i="1"/>
  <c r="M227" i="1"/>
  <c r="M208" i="1"/>
  <c r="M209" i="1"/>
  <c r="M207" i="1"/>
  <c r="M248" i="1" l="1"/>
  <c r="M335" i="1" l="1"/>
  <c r="M334" i="1"/>
  <c r="M270" i="1" l="1"/>
  <c r="M269" i="1"/>
  <c r="M268" i="1"/>
  <c r="M252" i="1" l="1"/>
  <c r="L252" i="1"/>
  <c r="K252" i="1"/>
  <c r="J252" i="1"/>
  <c r="I252" i="1"/>
  <c r="H252" i="1"/>
  <c r="I39" i="1" l="1"/>
  <c r="J39" i="1"/>
  <c r="K39" i="1"/>
  <c r="L39" i="1"/>
  <c r="H39" i="1"/>
  <c r="G13" i="1" l="1"/>
  <c r="J43" i="1"/>
  <c r="K43" i="1"/>
  <c r="L43" i="1"/>
  <c r="I43" i="1"/>
  <c r="H43" i="1"/>
  <c r="M43" i="1"/>
  <c r="E13" i="1"/>
  <c r="J12" i="1"/>
  <c r="I12" i="1"/>
  <c r="H12" i="1"/>
  <c r="J11" i="1"/>
  <c r="I11" i="1"/>
  <c r="H11" i="1"/>
  <c r="M23" i="1"/>
  <c r="K23" i="1"/>
  <c r="K24" i="1"/>
  <c r="K25" i="1"/>
  <c r="K26" i="1"/>
  <c r="K27" i="1"/>
  <c r="K28" i="1"/>
  <c r="K29" i="1"/>
  <c r="K22" i="1"/>
  <c r="J22" i="1"/>
  <c r="I23" i="1"/>
  <c r="I24" i="1"/>
  <c r="I25" i="1"/>
  <c r="I26" i="1"/>
  <c r="I27" i="1"/>
  <c r="I28" i="1"/>
  <c r="I29" i="1"/>
  <c r="I22" i="1"/>
  <c r="H23" i="1"/>
  <c r="H24" i="1"/>
  <c r="H25" i="1"/>
  <c r="H26" i="1"/>
  <c r="H27" i="1"/>
  <c r="H28" i="1"/>
  <c r="H29" i="1"/>
  <c r="H22" i="1"/>
  <c r="M74" i="1"/>
  <c r="M76" i="1"/>
  <c r="M72" i="1"/>
  <c r="M29" i="1" l="1"/>
  <c r="M28" i="1"/>
  <c r="M26" i="1"/>
  <c r="M25" i="1"/>
  <c r="M27" i="1" l="1"/>
  <c r="M24" i="1"/>
  <c r="M380" i="1"/>
  <c r="M22" i="1" l="1"/>
  <c r="E21" i="2"/>
  <c r="M403" i="1" l="1"/>
  <c r="M402" i="1"/>
  <c r="M401" i="1"/>
  <c r="M400" i="1"/>
  <c r="M398" i="1"/>
  <c r="M397" i="1"/>
  <c r="M73" i="1" l="1"/>
  <c r="F370" i="1" l="1"/>
  <c r="M375" i="1"/>
  <c r="F375" i="1"/>
  <c r="M211" i="1"/>
  <c r="E242" i="1"/>
  <c r="D242" i="1"/>
  <c r="M221" i="1"/>
  <c r="M222" i="1"/>
  <c r="M223" i="1"/>
  <c r="M224" i="1"/>
  <c r="M220" i="1"/>
  <c r="M195" i="1"/>
  <c r="M196" i="1"/>
  <c r="M197" i="1"/>
  <c r="M198" i="1"/>
  <c r="M199" i="1"/>
  <c r="M200" i="1"/>
  <c r="M201" i="1"/>
  <c r="M202" i="1"/>
  <c r="M203" i="1"/>
  <c r="M194" i="1"/>
  <c r="M183" i="1"/>
  <c r="M184" i="1"/>
  <c r="M185" i="1"/>
  <c r="M186" i="1"/>
  <c r="M182" i="1"/>
  <c r="G182" i="1"/>
  <c r="M214" i="1"/>
  <c r="F214" i="1"/>
  <c r="M213" i="1"/>
  <c r="F213" i="1"/>
  <c r="M212" i="1"/>
  <c r="F212" i="1"/>
  <c r="G271" i="1"/>
  <c r="F78" i="1"/>
  <c r="F79" i="1"/>
  <c r="F80" i="1"/>
  <c r="M396" i="1"/>
  <c r="M395" i="1"/>
  <c r="F144" i="1"/>
  <c r="F143" i="1"/>
  <c r="D254" i="1"/>
  <c r="M320" i="1"/>
  <c r="F320" i="1"/>
  <c r="F277" i="1"/>
  <c r="F276" i="1"/>
  <c r="F274" i="1"/>
  <c r="F273" i="1"/>
  <c r="F272" i="1"/>
  <c r="F271" i="1"/>
  <c r="F228" i="1"/>
  <c r="F230" i="1"/>
  <c r="F231" i="1"/>
  <c r="F232" i="1"/>
  <c r="F233" i="1"/>
  <c r="F234" i="1"/>
  <c r="F236" i="1"/>
  <c r="F238" i="1"/>
  <c r="F239" i="1"/>
  <c r="F240" i="1"/>
  <c r="F241" i="1"/>
  <c r="F243" i="1"/>
  <c r="F244" i="1"/>
  <c r="F242" i="1" s="1"/>
  <c r="F227" i="1"/>
  <c r="F221" i="1"/>
  <c r="F222" i="1"/>
  <c r="F223" i="1"/>
  <c r="F224" i="1"/>
  <c r="F220" i="1"/>
  <c r="F195" i="1"/>
  <c r="F196" i="1"/>
  <c r="F197" i="1"/>
  <c r="F198" i="1"/>
  <c r="F199" i="1"/>
  <c r="F200" i="1"/>
  <c r="F201" i="1"/>
  <c r="F202" i="1"/>
  <c r="F203" i="1"/>
  <c r="F194" i="1"/>
  <c r="F183" i="1"/>
  <c r="F184" i="1"/>
  <c r="F185" i="1"/>
  <c r="F186" i="1"/>
  <c r="F182" i="1"/>
  <c r="F134" i="1"/>
  <c r="F135" i="1"/>
  <c r="F136" i="1"/>
  <c r="F137" i="1"/>
  <c r="F138" i="1"/>
  <c r="F139" i="1"/>
  <c r="F140" i="1"/>
  <c r="F141" i="1"/>
  <c r="F133" i="1"/>
  <c r="K21" i="1"/>
  <c r="E78" i="1"/>
  <c r="H78" i="1"/>
  <c r="I78" i="1"/>
  <c r="J78" i="1"/>
  <c r="K78" i="1"/>
  <c r="L78" i="1"/>
  <c r="E79" i="1"/>
  <c r="H79" i="1"/>
  <c r="I79" i="1"/>
  <c r="J79" i="1"/>
  <c r="K79" i="1"/>
  <c r="L79" i="1"/>
  <c r="E80" i="1"/>
  <c r="H80" i="1"/>
  <c r="I80" i="1"/>
  <c r="J80" i="1"/>
  <c r="K80" i="1"/>
  <c r="L80" i="1"/>
  <c r="D80" i="1"/>
  <c r="D79" i="1"/>
  <c r="D78" i="1"/>
  <c r="M79" i="1"/>
  <c r="M40" i="1"/>
  <c r="M38" i="1"/>
  <c r="M39" i="1"/>
  <c r="F39" i="1"/>
  <c r="F40" i="1"/>
  <c r="F38" i="1"/>
  <c r="G21" i="1"/>
  <c r="G16" i="1"/>
  <c r="F31" i="1"/>
  <c r="F32" i="1"/>
  <c r="F33" i="1"/>
  <c r="F34" i="1"/>
  <c r="F35" i="1"/>
  <c r="F36" i="1"/>
  <c r="F37" i="1"/>
  <c r="F30" i="1"/>
  <c r="L17" i="1"/>
  <c r="M17" i="1" s="1"/>
  <c r="L18" i="1"/>
  <c r="M18" i="1" s="1"/>
  <c r="L19" i="1"/>
  <c r="M19" i="1" s="1"/>
  <c r="L20" i="1"/>
  <c r="M20" i="1" s="1"/>
  <c r="L21" i="1"/>
  <c r="M21" i="1" s="1"/>
  <c r="L16" i="1"/>
  <c r="M16" i="1" s="1"/>
  <c r="K17" i="1"/>
  <c r="K18" i="1"/>
  <c r="K19" i="1"/>
  <c r="K20" i="1"/>
  <c r="K16" i="1"/>
  <c r="J17" i="1"/>
  <c r="J18" i="1"/>
  <c r="J19" i="1"/>
  <c r="J20" i="1"/>
  <c r="J21" i="1"/>
  <c r="J16" i="1"/>
  <c r="I17" i="1"/>
  <c r="I18" i="1"/>
  <c r="I19" i="1"/>
  <c r="I20" i="1"/>
  <c r="I21" i="1"/>
  <c r="I16" i="1"/>
  <c r="H17" i="1"/>
  <c r="H18" i="1"/>
  <c r="H19" i="1"/>
  <c r="H20" i="1"/>
  <c r="H21" i="1"/>
  <c r="H16" i="1"/>
  <c r="G17" i="1"/>
  <c r="G18" i="1"/>
  <c r="G19" i="1"/>
  <c r="G20" i="1"/>
  <c r="E21" i="1"/>
  <c r="E17" i="1"/>
  <c r="E18" i="1"/>
  <c r="E19" i="1"/>
  <c r="E20" i="1"/>
  <c r="E16" i="1"/>
  <c r="D17" i="1"/>
  <c r="D18" i="1"/>
  <c r="D19" i="1"/>
  <c r="D20" i="1"/>
  <c r="D21" i="1"/>
  <c r="D16" i="1"/>
  <c r="F8" i="1"/>
  <c r="F9" i="1"/>
  <c r="F10" i="1"/>
  <c r="F11" i="1"/>
  <c r="F12" i="1"/>
  <c r="F14" i="1"/>
  <c r="F7" i="1"/>
  <c r="M78" i="1"/>
  <c r="M80" i="1"/>
  <c r="M15" i="1" l="1"/>
  <c r="M75" i="1"/>
  <c r="G15" i="1"/>
  <c r="F17" i="1"/>
  <c r="F18" i="1"/>
  <c r="E15" i="1"/>
  <c r="K15" i="1"/>
  <c r="F20" i="1"/>
  <c r="F16" i="1"/>
  <c r="H15" i="1"/>
  <c r="F21" i="1"/>
  <c r="F19" i="1"/>
  <c r="D15" i="1"/>
  <c r="I15" i="1"/>
  <c r="J15" i="1"/>
  <c r="L15" i="1"/>
  <c r="F15" i="1" l="1"/>
</calcChain>
</file>

<file path=xl/comments1.xml><?xml version="1.0" encoding="utf-8"?>
<comments xmlns="http://schemas.openxmlformats.org/spreadsheetml/2006/main">
  <authors>
    <author>NGOC ANH</author>
    <author>PC</author>
    <author>Admin</author>
  </authors>
  <commentList>
    <comment ref="B45" authorId="0">
      <text>
        <r>
          <rPr>
            <b/>
            <sz val="9"/>
            <color indexed="81"/>
            <rFont val="Tahoma"/>
            <family val="2"/>
          </rPr>
          <t>NGOC ANH:</t>
        </r>
        <r>
          <rPr>
            <sz val="9"/>
            <color indexed="81"/>
            <rFont val="Tahoma"/>
            <family val="2"/>
          </rPr>
          <t xml:space="preserve">
HD CỦA BỘ KHĐT</t>
        </r>
      </text>
    </comment>
    <comment ref="G89" authorId="1">
      <text>
        <r>
          <rPr>
            <b/>
            <sz val="9"/>
            <color indexed="81"/>
            <rFont val="Tahoma"/>
            <family val="2"/>
          </rPr>
          <t>PC:</t>
        </r>
        <r>
          <rPr>
            <sz val="9"/>
            <color indexed="81"/>
            <rFont val="Tahoma"/>
            <family val="2"/>
          </rPr>
          <t xml:space="preserve">
Theo Nghị quyết 43/NQ-HĐND ngày 14/11/2024</t>
        </r>
      </text>
    </comment>
    <comment ref="B128" authorId="0">
      <text>
        <r>
          <rPr>
            <b/>
            <sz val="9"/>
            <color indexed="81"/>
            <rFont val="Tahoma"/>
            <family val="2"/>
          </rPr>
          <t>NGOC ANH:</t>
        </r>
        <r>
          <rPr>
            <sz val="9"/>
            <color indexed="81"/>
            <rFont val="Tahoma"/>
            <family val="2"/>
          </rPr>
          <t xml:space="preserve">
HD BỘ KHĐT
</t>
        </r>
      </text>
    </comment>
    <comment ref="B211" authorId="1">
      <text>
        <r>
          <rPr>
            <b/>
            <sz val="9"/>
            <color indexed="81"/>
            <rFont val="Tahoma"/>
            <family val="2"/>
          </rPr>
          <t>PC:</t>
        </r>
        <r>
          <rPr>
            <sz val="9"/>
            <color indexed="81"/>
            <rFont val="Tahoma"/>
            <family val="2"/>
          </rPr>
          <t xml:space="preserve">
HỎI LẠI SỐ NÀY LÚY KẾ HẢ</t>
        </r>
      </text>
    </comment>
    <comment ref="B251" authorId="0">
      <text>
        <r>
          <rPr>
            <b/>
            <sz val="9"/>
            <color indexed="81"/>
            <rFont val="Tahoma"/>
            <family val="2"/>
          </rPr>
          <t>NGOC ANH:</t>
        </r>
        <r>
          <rPr>
            <sz val="9"/>
            <color indexed="81"/>
            <rFont val="Tahoma"/>
            <family val="2"/>
          </rPr>
          <t xml:space="preserve">
HD BỘ KHĐT</t>
        </r>
      </text>
    </comment>
    <comment ref="O380" authorId="2">
      <text>
        <r>
          <rPr>
            <b/>
            <sz val="20"/>
            <color indexed="81"/>
            <rFont val="Tahoma"/>
            <family val="2"/>
          </rPr>
          <t>Admin:</t>
        </r>
        <r>
          <rPr>
            <sz val="20"/>
            <color indexed="81"/>
            <rFont val="Tahoma"/>
            <family val="2"/>
          </rPr>
          <t xml:space="preserve">
- Năm 2016: 926 đơn vị.
- Năm 2020: 791 đơn vị.
* Giai đoạn 2016-2020: Giảm 135 đơn vị.
Ước thực hiện so với giai đoạn 2016-2020: 58/135 = 42,96%</t>
        </r>
      </text>
    </comment>
  </commentList>
</comments>
</file>

<file path=xl/sharedStrings.xml><?xml version="1.0" encoding="utf-8"?>
<sst xmlns="http://schemas.openxmlformats.org/spreadsheetml/2006/main" count="1781" uniqueCount="575">
  <si>
    <t>TT</t>
  </si>
  <si>
    <t>ĐVT</t>
  </si>
  <si>
    <t>A</t>
  </si>
  <si>
    <t>B</t>
  </si>
  <si>
    <t>I</t>
  </si>
  <si>
    <t>a)</t>
  </si>
  <si>
    <t>Tỷ đồng</t>
  </si>
  <si>
    <t>Trong đó:</t>
  </si>
  <si>
    <t>b)</t>
  </si>
  <si>
    <t>Chi ngân sách địa phương</t>
  </si>
  <si>
    <t>III</t>
  </si>
  <si>
    <t>CÁC CHỈ TIÊU CHỦ YẾU SẢN XUẤT NÔNG, LÂM NGHIỆP VÀ THUỶ SẢN</t>
  </si>
  <si>
    <t>Lúa cả năm</t>
  </si>
  <si>
    <t>ha</t>
  </si>
  <si>
    <t>Năng suất</t>
  </si>
  <si>
    <t>tạ/ha</t>
  </si>
  <si>
    <t>Sản lượng</t>
  </si>
  <si>
    <t>nghìn tấn</t>
  </si>
  <si>
    <t>Ngô</t>
  </si>
  <si>
    <t>c)</t>
  </si>
  <si>
    <t>Hoa kiểng</t>
  </si>
  <si>
    <t>d)</t>
  </si>
  <si>
    <t>Một số cây lâu năm</t>
  </si>
  <si>
    <t>Nghìn tấn</t>
  </si>
  <si>
    <t>Sản phẩm chăn nuôi chủ yếu</t>
  </si>
  <si>
    <t>con</t>
  </si>
  <si>
    <t>1.000 con</t>
  </si>
  <si>
    <t>Thủy sản</t>
  </si>
  <si>
    <t>IV</t>
  </si>
  <si>
    <t xml:space="preserve"> - Công nghiệp khai khoáng</t>
  </si>
  <si>
    <t xml:space="preserve"> - Công nghiệp chế biến, chế tạo</t>
  </si>
  <si>
    <t xml:space="preserve"> - Sản xuất và phân phối điện</t>
  </si>
  <si>
    <t xml:space="preserve"> - Cung cấp nước, quản lý và xử lý rác thải, nước thải</t>
  </si>
  <si>
    <t xml:space="preserve"> - Cát khai thác</t>
  </si>
  <si>
    <t>1000 m3</t>
  </si>
  <si>
    <t xml:space="preserve"> - Thủy sản chế biến (cá phile đông lạnh)</t>
  </si>
  <si>
    <t>tấn</t>
  </si>
  <si>
    <t xml:space="preserve"> - Gạo xay xát, lau bóng</t>
  </si>
  <si>
    <t xml:space="preserve"> - Miến, hủ tiếu, bánh tráng và các loại tương tự</t>
  </si>
  <si>
    <t xml:space="preserve"> - Thức ăn gia súc, thủy sản</t>
  </si>
  <si>
    <t xml:space="preserve"> - Thuốc lá điếu có đầu lọc</t>
  </si>
  <si>
    <t>1000 gói</t>
  </si>
  <si>
    <t xml:space="preserve"> - Sản phẩm may</t>
  </si>
  <si>
    <t>1000 cái</t>
  </si>
  <si>
    <t xml:space="preserve"> - Thuốc viên các loại</t>
  </si>
  <si>
    <t>tr.viên</t>
  </si>
  <si>
    <t xml:space="preserve"> - Các bộ phận của dày dép bằng da, tấm lót bên trong có thể tháo rời …</t>
  </si>
  <si>
    <t>1000 đôi</t>
  </si>
  <si>
    <t>V</t>
  </si>
  <si>
    <t>CÁC CHỈ TIÊU THƯƠNG MẠI - DỊCH VỤ</t>
  </si>
  <si>
    <t xml:space="preserve"> - Bán lẻ hàng hóa</t>
  </si>
  <si>
    <t xml:space="preserve"> - Dịch vụ lưu trú, ăn uống</t>
  </si>
  <si>
    <t xml:space="preserve"> - Du lịch lữ hành</t>
  </si>
  <si>
    <t xml:space="preserve"> - Dịch vụ khác</t>
  </si>
  <si>
    <t>VI</t>
  </si>
  <si>
    <t>triệu USD</t>
  </si>
  <si>
    <t>Các mặt hàng xuất khẩu chủ yếu</t>
  </si>
  <si>
    <t xml:space="preserve"> - Thuỷ sản chế biến</t>
  </si>
  <si>
    <t xml:space="preserve"> - Gạo</t>
  </si>
  <si>
    <t xml:space="preserve"> - Bánh phồng tôm, bánh kẹo, ngũ cốc</t>
  </si>
  <si>
    <t xml:space="preserve"> - Sản phẩm ngành may</t>
  </si>
  <si>
    <t>Kim ngạch nhập khẩu</t>
  </si>
  <si>
    <t>Các mặt hàng nhập khẩu chủ yếu</t>
  </si>
  <si>
    <t xml:space="preserve"> - Xăng dầu</t>
  </si>
  <si>
    <t xml:space="preserve"> - Vải may mặc</t>
  </si>
  <si>
    <t xml:space="preserve"> - Mặt hàng khác</t>
  </si>
  <si>
    <t>DN</t>
  </si>
  <si>
    <t>Dự án</t>
  </si>
  <si>
    <t>Tỷ lệ đô thị hoá</t>
  </si>
  <si>
    <t>%</t>
  </si>
  <si>
    <t>Tr. đồng</t>
  </si>
  <si>
    <t>USD</t>
  </si>
  <si>
    <t>VĂN HOÁ - XÃ HỘI - MÔI TRƯỜNG</t>
  </si>
  <si>
    <t>Tỷ lệ lao động nông nghiệp trong tổng số lao động xã hội</t>
  </si>
  <si>
    <t>Tỷ lệ lao động qua đào tạo</t>
  </si>
  <si>
    <t>GB</t>
  </si>
  <si>
    <t>BS</t>
  </si>
  <si>
    <t>xã</t>
  </si>
  <si>
    <t>Đơn vị</t>
  </si>
  <si>
    <t>Tỷ lệ đối tượng tham gia bảo hiểm thất nghiệp so với lực lượng lao động trong độ tuổi</t>
  </si>
  <si>
    <t>TĐ: .Thuế sản phẩm</t>
  </si>
  <si>
    <t>Huy động vốn đầu tư phát triển so với GRDP</t>
  </si>
  <si>
    <t>VII</t>
  </si>
  <si>
    <t>VIII</t>
  </si>
  <si>
    <t>HTX</t>
  </si>
  <si>
    <t>Tỷ lệ đối tượng tham gia BHXH so với lực lượng lao động trong độ tuổi</t>
  </si>
  <si>
    <t>Thực hiện năm 2021</t>
  </si>
  <si>
    <t>Trong đó, tổng đàn vịt lũy kế</t>
  </si>
  <si>
    <t>- Bia</t>
  </si>
  <si>
    <t>1000 lít</t>
  </si>
  <si>
    <t>Số hội quán</t>
  </si>
  <si>
    <t>HQ</t>
  </si>
  <si>
    <t>- Nông - lâm - thủy sản</t>
  </si>
  <si>
    <t>- Công nghiệp - xây dựng</t>
  </si>
  <si>
    <t>- Thương mại - dịch vụ</t>
  </si>
  <si>
    <t>ĐẦU TƯ VÀ XÂY DỰNG</t>
  </si>
  <si>
    <t>Tổng vốn đầu tư phát triển toàn xã hội trên địa bàn</t>
  </si>
  <si>
    <t>Cơ cấu vốn đầu tư thực hiện trên địa bàn tỉnh giá hiện hành phân theo loại hình kinh tế</t>
  </si>
  <si>
    <t>Xây dựng</t>
  </si>
  <si>
    <t>Người</t>
  </si>
  <si>
    <t>Hợp tác xã</t>
  </si>
  <si>
    <t>Liên hiệp</t>
  </si>
  <si>
    <t>THT</t>
  </si>
  <si>
    <t>NGÂN SÁCH NHÀ NƯỚC</t>
  </si>
  <si>
    <t>DOANH NGHIỆP, HỢP TÁC XÃ</t>
  </si>
  <si>
    <t>Doanh nghiệp</t>
  </si>
  <si>
    <t>Sen</t>
  </si>
  <si>
    <t>đ)</t>
  </si>
  <si>
    <t>e)</t>
  </si>
  <si>
    <t>Sản lượng một số sản phẩm chăn nuôi chủ yếu</t>
  </si>
  <si>
    <t>Trong đó: .Vịt</t>
  </si>
  <si>
    <t xml:space="preserve">                  . Gà</t>
  </si>
  <si>
    <t>Lâm nghiệp</t>
  </si>
  <si>
    <t>Diện tích rừng trồng mới tập trung</t>
  </si>
  <si>
    <t>Tỷ trọng giá trị tăng thêm ngành công nghiệp chế biến, chế tạo trong GRDP</t>
  </si>
  <si>
    <t>Thương mại</t>
  </si>
  <si>
    <t>Xuất, nhập khẩu hàng hóa</t>
  </si>
  <si>
    <t>Du lịch</t>
  </si>
  <si>
    <t>IX</t>
  </si>
  <si>
    <t>Trong đó, tỷ lệ dân số thành thị</t>
  </si>
  <si>
    <t>Nghìn người</t>
  </si>
  <si>
    <t>Mật độ dân số</t>
  </si>
  <si>
    <t>Người/ km2</t>
  </si>
  <si>
    <t>Số lao động có việc làm trên địa bàn tỉnh</t>
  </si>
  <si>
    <t>Cơ cấu lao động có việc làm trên địa bàn tỉnh</t>
  </si>
  <si>
    <t>-  Tiểu học</t>
  </si>
  <si>
    <t>- Trung học cơ sở</t>
  </si>
  <si>
    <t>- Trung học phổ thông</t>
  </si>
  <si>
    <t>- Tỷ lệ đối tượng tham gia BHXH bắt buộc so với lực lượng lao động trong độ tuổi</t>
  </si>
  <si>
    <t>- Tỷ lệ đối tượng tham gia BHXH tự nguyện so với lực lượng lao động trong độ tuổi</t>
  </si>
  <si>
    <t>-  Mầm non</t>
  </si>
  <si>
    <t>Học sinh</t>
  </si>
  <si>
    <t>Y tế</t>
  </si>
  <si>
    <t>Dược sĩ</t>
  </si>
  <si>
    <t>Điều dưỡng</t>
  </si>
  <si>
    <t>Chỉ số năng lực cạnh tranh cấp tỉnh (PCI)</t>
  </si>
  <si>
    <t>Xếp hạng</t>
  </si>
  <si>
    <t>. So với cả nước</t>
  </si>
  <si>
    <t>. So với vùng ĐBSCL</t>
  </si>
  <si>
    <t>Chỉ số sẵn sàng ứng dụng công nghệ thông tin (ICT index)</t>
  </si>
  <si>
    <t>Chỉ số hiệu quả quản trị và hành chính công cấp tỉnh (PAPI)</t>
  </si>
  <si>
    <t>Chỉ số cải cách hành chính (PAR index)</t>
  </si>
  <si>
    <t>Chỉ số hài lòng của người dân về sự phục vụ của cơ quan hành chính Nhà nước (SIPAS)</t>
  </si>
  <si>
    <t>Hạng</t>
  </si>
  <si>
    <t>Điểm</t>
  </si>
  <si>
    <t>Nghìn m2</t>
  </si>
  <si>
    <t>m2</t>
  </si>
  <si>
    <t>Một số sản phẩm công nghiệp chủ yếu</t>
  </si>
  <si>
    <t>Số lao động được giải quyết việc làm</t>
  </si>
  <si>
    <t>Sở GD&amp;ĐT</t>
  </si>
  <si>
    <t>Sở VHTT&amp;DL</t>
  </si>
  <si>
    <t>Sở KH&amp;ĐT</t>
  </si>
  <si>
    <t>Sở TT&amp;TT</t>
  </si>
  <si>
    <t>Về văn hóa</t>
  </si>
  <si>
    <t>CHỈ TIÊU CHỦ YẾU</t>
  </si>
  <si>
    <t>Sở NN&amp;PTNT</t>
  </si>
  <si>
    <t xml:space="preserve"> + Trong đó, đào tạo nghề</t>
  </si>
  <si>
    <t xml:space="preserve"> - Nông - lâm - thủy sản</t>
  </si>
  <si>
    <t xml:space="preserve"> - Công nghiệp - xây dựng</t>
  </si>
  <si>
    <t xml:space="preserve"> - Thương mại - dịch vụ</t>
  </si>
  <si>
    <t xml:space="preserve"> -  Nông - lâm - thủy sản</t>
  </si>
  <si>
    <t>GV/Lớp</t>
  </si>
  <si>
    <t>-  Thương mại - dịch vụ</t>
  </si>
  <si>
    <t>- Chi đầu tư phát triển do địa phương quản lý</t>
  </si>
  <si>
    <t>- Chi thường xuyên (bao gồm chi cải cách tiền lương và tinh giản biên chế)</t>
  </si>
  <si>
    <t xml:space="preserve">   + Tỷ lệ chi đầu tư phát triển của NSĐP trong chi cân đối NSĐP</t>
  </si>
  <si>
    <t>- Nhà nước</t>
  </si>
  <si>
    <t>- Ngoài Nhà nước</t>
  </si>
  <si>
    <t>- Khu vực có vốn đầu tư nước ngoài</t>
  </si>
  <si>
    <t>- Thu nội địa</t>
  </si>
  <si>
    <t>- Thu cân đối ngân sách từ hoạt động xuất nhập khẩu</t>
  </si>
  <si>
    <t>- Diện tích sàn xây dựng nhà ở hoàn thành</t>
  </si>
  <si>
    <t>- Diện tích nhà ở bình quân đầu người</t>
  </si>
  <si>
    <t>- Số doanh nghiệp thành lập mới</t>
  </si>
  <si>
    <t>- Tổng vốn đăng ký của doanh nghiệp thành lập mới</t>
  </si>
  <si>
    <t>- Tổng số lao động đăng ký</t>
  </si>
  <si>
    <t>- Doanh nghiệp tạm ngưng hoạt động</t>
  </si>
  <si>
    <t>- Doanh nghiệp giải thể</t>
  </si>
  <si>
    <t>- Doanh nghiệp hoạt động trở lại</t>
  </si>
  <si>
    <t>- Tổng số tổ hợp tác</t>
  </si>
  <si>
    <t>- Giá trị sản xuất ngành nông nghiệp</t>
  </si>
  <si>
    <t>- Giá trị sản xuất ngành lâm nghiệp</t>
  </si>
  <si>
    <t>- Giá trị sản xuất ngành thủy sản</t>
  </si>
  <si>
    <t>-  Nhãn</t>
  </si>
  <si>
    <t>-  Xoài</t>
  </si>
  <si>
    <t>- Đàn trâu</t>
  </si>
  <si>
    <t>- Đàn bò</t>
  </si>
  <si>
    <t>- Đàn heo</t>
  </si>
  <si>
    <t>- Đàn gia cầm</t>
  </si>
  <si>
    <t>-  Thịt trâu hơi</t>
  </si>
  <si>
    <t>-  Thịt bò hơi</t>
  </si>
  <si>
    <t>-  Thịt lợn hơi</t>
  </si>
  <si>
    <t>-  Thịt gia cầm hơi</t>
  </si>
  <si>
    <t>- Tổng sản lượng thủy sản</t>
  </si>
  <si>
    <t>+ Sản lượng khai thác thủy sản</t>
  </si>
  <si>
    <t>+ Sản lượng thủy sản nuôi trồng</t>
  </si>
  <si>
    <t xml:space="preserve">     . Cá tra</t>
  </si>
  <si>
    <t xml:space="preserve">- Số lượt khách du lịch </t>
  </si>
  <si>
    <t>- Tổng thu ngành du lịch</t>
  </si>
  <si>
    <t xml:space="preserve">  Trong đó, khách quốc tế</t>
  </si>
  <si>
    <t>- Tỷ lệ học sinh đi học phổ thông</t>
  </si>
  <si>
    <t>+ Tiểu học</t>
  </si>
  <si>
    <t>+ Trung học cơ sở</t>
  </si>
  <si>
    <t>+ Trung học phổ thông</t>
  </si>
  <si>
    <t>g)</t>
  </si>
  <si>
    <t>- Số dược sĩ đại học trên vạn dân</t>
  </si>
  <si>
    <t>- Số điều dưỡng viên trên vạn dân</t>
  </si>
  <si>
    <t>- Số giường bệnh/vạn dân</t>
  </si>
  <si>
    <t xml:space="preserve"> + Trong đó, giường bệnh công lập</t>
  </si>
  <si>
    <t>- Tỷ lệ xã đạt tiêu chí quốc gia về y tế</t>
  </si>
  <si>
    <t>- Tỷ lệ dân số được quản lý bằng hồ sơ sức khỏe điện tử</t>
  </si>
  <si>
    <t>- Tỷ lệ trạm y tế/phường/thị trấn có bác sĩ làm việc</t>
  </si>
  <si>
    <t>+ Số xã đạt chuẩn nông thôn mới kiểu mẫu</t>
  </si>
  <si>
    <t>- Đơn vị cấp huyện đạt chuẩn nông thôn mới (số lũy kế)</t>
  </si>
  <si>
    <t>- Tỷ lệ cơ quan đơn vị, doanh nghiệp đạt chuẩn văn hóa</t>
  </si>
  <si>
    <t>- Tỷ lệ chất thải rắn ở đô thị được thu gom, xử lý</t>
  </si>
  <si>
    <t>- Tỷ lệ chất thải nguy hại được xử lý</t>
  </si>
  <si>
    <t>- Tỷ lệ khu công nghiệp có hệ thống xử lý nước thải tập trung đạt tiêu chuẩn môi trường</t>
  </si>
  <si>
    <t>- Tỷ lệ cụm công nghiệp có hệ thống xử lý nước thải tập trung đạt tiêu chuẩn môi trường</t>
  </si>
  <si>
    <t>- Tỷ lệ cơ sở gây ô nhiễm môi trường nghiêm trọng được xử lý</t>
  </si>
  <si>
    <t>- Giá trị giải ngân</t>
  </si>
  <si>
    <t>- Tỷ lệ giải ngân</t>
  </si>
  <si>
    <t>- Tổng số hồ sơ dự án tiếp nhận</t>
  </si>
  <si>
    <t>- Tổng vốn đăng ký đầu tư</t>
  </si>
  <si>
    <t>Xuất nhập khẩu biên mậu</t>
  </si>
  <si>
    <t>- Xuất khẩu biên mậu</t>
  </si>
  <si>
    <t>- Nhập khẩu biên mậu</t>
  </si>
  <si>
    <t>II</t>
  </si>
  <si>
    <t>TH GĐ 2016-2020</t>
  </si>
  <si>
    <t>Thực hiện năm 2022</t>
  </si>
  <si>
    <t>Sản phẩm trồng trọt chủ yếu</t>
  </si>
  <si>
    <t>Cơ quan báo cáo</t>
  </si>
  <si>
    <t>Sở TC</t>
  </si>
  <si>
    <t>Sở CT</t>
  </si>
  <si>
    <t>Sở XD</t>
  </si>
  <si>
    <t>Sở NV</t>
  </si>
  <si>
    <t>- Doanh nghiệp bỏ địa chỉ kinh doanh</t>
  </si>
  <si>
    <t>Tổng số đàn chăn nuôi tính đến thời điểm báo cáo</t>
  </si>
  <si>
    <t xml:space="preserve">Tình hình thực hiện Kế hoạch vốn đầu tư công </t>
  </si>
  <si>
    <t>Thực hiện năm 2023</t>
  </si>
  <si>
    <t>Uớc GĐ 2021-2025</t>
  </si>
  <si>
    <t>người</t>
  </si>
  <si>
    <t>hộ</t>
  </si>
  <si>
    <t>Tỷ lệ phòng học kiên cố</t>
  </si>
  <si>
    <t>tỷ đồng</t>
  </si>
  <si>
    <t>vụ</t>
  </si>
  <si>
    <t>- Tỷ lệ dân số tham gia bảo hiểm y tế</t>
  </si>
  <si>
    <t>Thu từ tiền sử dụng đất</t>
  </si>
  <si>
    <t>Thu từ xổ số kiến thiết</t>
  </si>
  <si>
    <t>Triệu USD</t>
  </si>
  <si>
    <t>SP</t>
  </si>
  <si>
    <t>Tỷ giá hối đoái</t>
  </si>
  <si>
    <t>Quy ước số liệu  GĐ 2021-2025 (tính tổng/tính trung bình/ thời điểm)</t>
  </si>
  <si>
    <t>Dự kiến KH 2025</t>
  </si>
  <si>
    <t>VND/ USD</t>
  </si>
  <si>
    <t xml:space="preserve"> - Tổng số công trình triển khai thi công</t>
  </si>
  <si>
    <t>Công trình</t>
  </si>
  <si>
    <t>TĐ: . Công trình đã hoàn thành</t>
  </si>
  <si>
    <t>- Tổng kế hoạch vốn đã phân khai (tính đến cuối kỳ báo cáo)</t>
  </si>
  <si>
    <t>Phát triển khu - cụm công nghiệp</t>
  </si>
  <si>
    <t>Khu</t>
  </si>
  <si>
    <t>Tỷ lệ lấp đầy bình quân của Khu công nghiệp đang hoạt động (tính đến cuối kỳ báo cáo)</t>
  </si>
  <si>
    <t>Cụm</t>
  </si>
  <si>
    <t>Tỷ lệ lấp đầy bình quân của Cụm công nghiệp đang hoạt động (tính đến cuối kỳ báo cáo)</t>
  </si>
  <si>
    <t>Công trình giao thông trọng điểm</t>
  </si>
  <si>
    <t>Tổng số công trình</t>
  </si>
  <si>
    <t>Tổng vốn đầu tư</t>
  </si>
  <si>
    <t>Số công trình hoàn thành và đưa vào sử dụng</t>
  </si>
  <si>
    <t>Số dự án đang thi công</t>
  </si>
  <si>
    <t>Số dự án đang đề xuất đầu tư</t>
  </si>
  <si>
    <t>Phát triển đô thị</t>
  </si>
  <si>
    <t>- Theo Nghị định số 94/2022/NĐ-CP</t>
  </si>
  <si>
    <t>- Số doanh nghiệp đang hoạt động và kê khai thuế đến cuối kỳ báo cáo</t>
  </si>
  <si>
    <t>TỔNG SẢN PHẨM NỘI TỈNH (GRDP)</t>
  </si>
  <si>
    <t xml:space="preserve">   . Công nghiệp</t>
  </si>
  <si>
    <t xml:space="preserve">   . Xây dựng</t>
  </si>
  <si>
    <t xml:space="preserve">   . Dịch vụ</t>
  </si>
  <si>
    <t xml:space="preserve">   . Thuế sản phẩm</t>
  </si>
  <si>
    <t>GRDP/người theo USD</t>
  </si>
  <si>
    <t>Thu ngân sách địa phương hưởng theo phân cấp</t>
  </si>
  <si>
    <t>Thu ngân sách địa phương hưởng 100%</t>
  </si>
  <si>
    <t>Thu ngân sách địa phương hưởng từ các khoản theo phân chia</t>
  </si>
  <si>
    <t>+ Tỷ lệ thu nội địa/tổng thu ngân sách nhà nước</t>
  </si>
  <si>
    <t>Tổng chi cân đối ngân sách địa phương</t>
  </si>
  <si>
    <t xml:space="preserve">Bội thu/Bội chi ngân sách địa phương	</t>
  </si>
  <si>
    <t>Đơn vị sự nghiệp công lập tự chủ tài chính</t>
  </si>
  <si>
    <t xml:space="preserve"> Số lượng đơn vị được giao tự chủ tài chính </t>
  </si>
  <si>
    <t xml:space="preserve"> Đơn vị </t>
  </si>
  <si>
    <t xml:space="preserve"> Đơn vị tự bảo đảm chi thường xuyên và chi đầu tư </t>
  </si>
  <si>
    <t xml:space="preserve"> Đơn vị tự bảo đảm chi thường xuyên  </t>
  </si>
  <si>
    <t xml:space="preserve"> Đơn vị tự bảo đảm một phần chi thường xuyên </t>
  </si>
  <si>
    <t xml:space="preserve"> Đơn vị do NSNN bảo đảm chi thường xuyên </t>
  </si>
  <si>
    <t>TĐ: . Vốn Doanh nghiệp</t>
  </si>
  <si>
    <t xml:space="preserve">      . Vốn Dân cư</t>
  </si>
  <si>
    <t>Bình quân đóng góp của doanh nghiệp vào tổng vốn đầu tư toàn xã hội</t>
  </si>
  <si>
    <t>Số doanh nghiệp đổi mới sáng tạo tính đến cuối kỳ báo cáo</t>
  </si>
  <si>
    <t>Số hộ kinh doanh thành lập mới</t>
  </si>
  <si>
    <t>HKD</t>
  </si>
  <si>
    <t>+ Tổng vốn đăng ký</t>
  </si>
  <si>
    <t>- Số hợp tác xã thành lập mới</t>
  </si>
  <si>
    <t>- Số hợp tác xã đang hoạt động có kết quả sản xuất kinh doanh tại thời điểm 31/12 hằng năm</t>
  </si>
  <si>
    <t>- Số lao động trong hợp tác xã đang hoạt động có kết quả sản xuất kinh doanh tại thời điểm 31/12 hằng năm</t>
  </si>
  <si>
    <t>- Số hợp tác xã hoàn tất thủ tục giải thể</t>
  </si>
  <si>
    <t>- Tổng số liên hiệp hợp tác xã</t>
  </si>
  <si>
    <t>Đầu tư tư nhân mới</t>
  </si>
  <si>
    <t>Hồ sơ</t>
  </si>
  <si>
    <t>- Số dự án có chủ trương</t>
  </si>
  <si>
    <t>+ Trong đó, số dự án chấp thuận chủ trương đầu tư/cấp GCNĐKĐT</t>
  </si>
  <si>
    <t>++ Trong đó, số dự án FDI</t>
  </si>
  <si>
    <t>+ Trong đó, vốn dự án FDI</t>
  </si>
  <si>
    <t>Về đầu tư trực tiếp nước ngoài còn hiệu lực lũy kế đến cuối kỳ báo cáo</t>
  </si>
  <si>
    <t xml:space="preserve">+ Số dự án </t>
  </si>
  <si>
    <t>+ Vốn đầu tư thực hiện</t>
  </si>
  <si>
    <t>+ Vốn đăng ký</t>
  </si>
  <si>
    <t>Số dự án đang hoạt động</t>
  </si>
  <si>
    <t>+ TĐ: dự án FDI</t>
  </si>
  <si>
    <t>Phát triển Khu kinh tế cửa khẩu</t>
  </si>
  <si>
    <t>Tỷ lệ lấp đầy bình quân của Khu kinh tế (tính đến cuối kỳ báo cáo)</t>
  </si>
  <si>
    <t xml:space="preserve"> TĐ: Ngành hàng lúa gạo</t>
  </si>
  <si>
    <t xml:space="preserve">       . Ngành hàng xoài</t>
  </si>
  <si>
    <t xml:space="preserve">       . Ngành hàng hoa kiểng</t>
  </si>
  <si>
    <t xml:space="preserve">       . Ngành hàng sen</t>
  </si>
  <si>
    <t>TĐ: Ngành hàng cá tra</t>
  </si>
  <si>
    <t>SẢN XUẤT CÔNG NGHIỆP</t>
  </si>
  <si>
    <t>Sản phẩm bán hàng thông qua các sàn thương mại điện tử</t>
  </si>
  <si>
    <t>Sản phẩm</t>
  </si>
  <si>
    <t xml:space="preserve"> - Hàng hoá khác</t>
  </si>
  <si>
    <t xml:space="preserve"> - Nguyên liệu sản xuất tân dược</t>
  </si>
  <si>
    <t>Dân số</t>
  </si>
  <si>
    <t>Lực lượng lao động từ 15 tuổi trở lên</t>
  </si>
  <si>
    <t>Tỷ lệ lao động từ 15 tuổi trở lên đang làm việc so với tổng dân số</t>
  </si>
  <si>
    <t>. TĐ, Số lao động đi làm việc có thời hạn ở nước ngoài trong năm theo hợp đồng</t>
  </si>
  <si>
    <t xml:space="preserve"> Tuyển sinh đào tạo nghề tại các cơ sở trên địa bàn tỉnh</t>
  </si>
  <si>
    <t>học viên</t>
  </si>
  <si>
    <t>Giáo dục và đào tạo</t>
  </si>
  <si>
    <t>Tỷ lệ huy động trẻ em từ 3 tháng tuổi đến 36 tháng tuổi đi nhà trẻ</t>
  </si>
  <si>
    <t>Tỷ lệ huy động trẻ em từ 3 đến 5 tuổi đi học mẫu giáo</t>
  </si>
  <si>
    <t>Tỷ lệ trường học các cấp đạt chuẩn quốc gia</t>
  </si>
  <si>
    <t>Số học sinh phổ thông bình quân một lớp</t>
  </si>
  <si>
    <t>Tỷ lệ Giáo viên/lớp</t>
  </si>
  <si>
    <t>Tỷ lệ học sinh đỗ tốt nghiệp THPT</t>
  </si>
  <si>
    <t>- Số bác sĩ/vạn dân</t>
  </si>
  <si>
    <t>Tỷ lệ nghèo đa chiều theo chuẩn nghèo hiện hành</t>
  </si>
  <si>
    <t>- Chuẩn nghèo giai đoạn 2016 - 2020</t>
  </si>
  <si>
    <t>- Chuẩn nghèo giai đoạn 2022 - 2025</t>
  </si>
  <si>
    <t>- Giảm tỷ lệ hộ nghèo</t>
  </si>
  <si>
    <t>%/năm</t>
  </si>
  <si>
    <t>- Số hộ nghèo tính đến cuối kỳ báo cáo</t>
  </si>
  <si>
    <t>Tỷ lệ hộ cận nghèo đa chiều theo chuẩn nghèo hiện hành</t>
  </si>
  <si>
    <t>- Số hộ cận nghèo tính đến cuối kỳ báo cáo</t>
  </si>
  <si>
    <t>Thu nhập bình quân đầu người</t>
  </si>
  <si>
    <t>Triệu đồng/ năm</t>
  </si>
  <si>
    <t>Tỷ lệ hộ dân thành thị sử dụng nước sạch</t>
  </si>
  <si>
    <t xml:space="preserve">Tỷ lệ hộ dân nông thôn sử dụng nước sạch </t>
  </si>
  <si>
    <t>Số xã đạt tiêu chí xã nông thôn mới (luỹ kế)</t>
  </si>
  <si>
    <t>+ Số xã đạt chuẩn nông thôn mới nâng cao (luỹ kế)</t>
  </si>
  <si>
    <t>- Đơn vị cấp huyện đạt chuẩn nông thôn mới nâng cao</t>
  </si>
  <si>
    <t>Về môi trường</t>
  </si>
  <si>
    <t>XÂY DỰNG CHÍNH QUYỀN, CẢI CÁCH HÀNH CHÍNH</t>
  </si>
  <si>
    <t>Xây dựng đội ngũ cán bộ, công chức, viên chức</t>
  </si>
  <si>
    <t>Cán bộ, công chức cấp huyện và cấp tỉnh có trình độ chuyên môn phù hợp với vị trí việc làm</t>
  </si>
  <si>
    <t>Cán bộ công chức cấp xã có trình độ chuyên môn phù hợp với vị trí việc làm đang đảm nhiệm</t>
  </si>
  <si>
    <t>Cơ sở giáo dục nghề nghiệp, giáo dục đại học đạt chuẩn kiểm định chất lượng</t>
  </si>
  <si>
    <t>Giáo viên các trường cao đẳng có trình độ sau đại học</t>
  </si>
  <si>
    <t>TĐ: Trường cao đẳng Cộng đồng Đồng Tháp</t>
  </si>
  <si>
    <t xml:space="preserve">       Trường cao đẳng Y tế Đồng Tháp</t>
  </si>
  <si>
    <t>Tỉnh giản biên chế</t>
  </si>
  <si>
    <t>trường hợp</t>
  </si>
  <si>
    <t>Sáp nhập, hợp nhất đơn vị sự nghiệp công lập</t>
  </si>
  <si>
    <t>XI</t>
  </si>
  <si>
    <t>CHUYỂN ĐỔI SỐ</t>
  </si>
  <si>
    <t>Doanh nghiệp vừa và nhỏ tiến hành hoạt động kinh doanh trên các sàn giao dịch thương mại điện tử</t>
  </si>
  <si>
    <t>Dân số tham gia mua sắm trực tuyến</t>
  </si>
  <si>
    <t>Hộ gia đình có kết nối Internet băng rộng cố định</t>
  </si>
  <si>
    <t>Thuê bao di động sử dụng điện thoại thông minh</t>
  </si>
  <si>
    <t>Dân số có tài khoản thanh toán điện tử</t>
  </si>
  <si>
    <t>Dân số có kiến thức số, kỹ năng số cơ bản</t>
  </si>
  <si>
    <t>Dân số có danh tính số</t>
  </si>
  <si>
    <t>Các cơ sở giáo dục phổ thông, giáo dục thường xuyên, cơ sở giáo dục nghề nghiệp và các cơ sở giáo dục khác triển khai hoạt động quản lý, giảng dạy và học tập trên môi trường số</t>
  </si>
  <si>
    <t>Dân số có hồ sơ sức khoẻ điện tử</t>
  </si>
  <si>
    <t>XII</t>
  </si>
  <si>
    <t>AN NINH QUỐC PHÒNG, TRẬT TỰ VÀ AN TOÀN XÃ HỘI</t>
  </si>
  <si>
    <t>Tội phạm về trật tự xã hội</t>
  </si>
  <si>
    <t>Tệ nạn xã hội</t>
  </si>
  <si>
    <t>Vận chuyển hàng cấm, hàng nhập lậu</t>
  </si>
  <si>
    <t>. Trị giá hàng hoá</t>
  </si>
  <si>
    <t>Tàng trữ, mua bán, tổ chức sử dụng trái phép chất ma tuý</t>
  </si>
  <si>
    <t>Tai nạn giao thông đường bộ</t>
  </si>
  <si>
    <t>. Số người chết</t>
  </si>
  <si>
    <t>. Số người bị thương</t>
  </si>
  <si>
    <t>Tai nạn giao thông đường thuỷ</t>
  </si>
  <si>
    <t>Tai nạn cháy</t>
  </si>
  <si>
    <t>. Thiệt hại tài sản</t>
  </si>
  <si>
    <t>Ghi chú</t>
  </si>
  <si>
    <t>Sở KHĐT phối hợp CTK</t>
  </si>
  <si>
    <t>NQ HĐND Tỉnh và CTHĐ TU</t>
  </si>
  <si>
    <t>Theo số liệu Cục Thuế cung cấp</t>
  </si>
  <si>
    <t>Sở KH&amp;ĐT phối hợp Cục TK</t>
  </si>
  <si>
    <t>Ban QLKKT</t>
  </si>
  <si>
    <t>Sở GTVT</t>
  </si>
  <si>
    <t>Sở KHĐT</t>
  </si>
  <si>
    <t>Sở KH&amp;CN</t>
  </si>
  <si>
    <t>Sở KHĐT phối hợp với UBND huyện, TP</t>
  </si>
  <si>
    <t>Sở NN&amp;PTNT phối hợp Sở KHCN</t>
  </si>
  <si>
    <t>Sở CT phối hợp Cục HQ</t>
  </si>
  <si>
    <t>Cục TK</t>
  </si>
  <si>
    <t>Sở LĐ-TB&amp;XH phối hợp CTK</t>
  </si>
  <si>
    <t>Sở LĐ-TB&amp;XH</t>
  </si>
  <si>
    <t>Sở LĐ-TB&amp;XH,
BHXH Tỉnh</t>
  </si>
  <si>
    <t>Sở GDĐT</t>
  </si>
  <si>
    <t>Sở Y tế</t>
  </si>
  <si>
    <t>Sở Y tế, BHXH Tỉnh</t>
  </si>
  <si>
    <t>Sở VHTTDL</t>
  </si>
  <si>
    <t>Sở TNMT</t>
  </si>
  <si>
    <t>Công an Tỉnh</t>
  </si>
  <si>
    <t>TH năm 2019</t>
  </si>
  <si>
    <t>TH năm 2020</t>
  </si>
  <si>
    <t>UTH năm 2024</t>
  </si>
  <si>
    <t>-</t>
  </si>
  <si>
    <t xml:space="preserve"> tấn</t>
  </si>
  <si>
    <t>99,98</t>
  </si>
  <si>
    <t xml:space="preserve"> - </t>
  </si>
  <si>
    <t>Bằng</t>
  </si>
  <si>
    <t>tăng 51 xã</t>
  </si>
  <si>
    <t>tăng 06 xã</t>
  </si>
  <si>
    <t xml:space="preserve"> -</t>
  </si>
  <si>
    <t>Nằm trong nhóm cao nhất</t>
  </si>
  <si>
    <t>Nằm trong top tốt nhóm "B" hoặc top 5</t>
  </si>
  <si>
    <t>thời điểm</t>
  </si>
  <si>
    <t>tính trung bình</t>
  </si>
  <si>
    <t>tính tổng</t>
  </si>
  <si>
    <t>Vượt</t>
  </si>
  <si>
    <t>Giảm 5%</t>
  </si>
  <si>
    <t>*</t>
  </si>
  <si>
    <t>3,5</t>
  </si>
  <si>
    <t>3,6</t>
  </si>
  <si>
    <t>23,66</t>
  </si>
  <si>
    <t>5,68</t>
  </si>
  <si>
    <t>6,9</t>
  </si>
  <si>
    <t>40,85</t>
  </si>
  <si>
    <t>11,9</t>
  </si>
  <si>
    <t>34,17</t>
  </si>
  <si>
    <t>0,84</t>
  </si>
  <si>
    <t>8,27</t>
  </si>
  <si>
    <t>4,65</t>
  </si>
  <si>
    <t>7,93</t>
  </si>
  <si>
    <t>21,69</t>
  </si>
  <si>
    <t>Tại khoản 2 Điều 55 Luật Đầu tư công quy định: “Trước ngày 31 tháng 7 năm thứ tư của kế hoạch đầu tư công trung hạn giai đoạn trước, Thủ tướng Chính phủ ban hành chỉ thị về việc lập kế hoạch đầu tư công trung hạn giai đoạn sau với tổng mức vốn đầu tư công dự kiến bằng tổng mức vốn đầu tư công của kế hoạch đầu tư công trung hạn giai đoạn trước, thông báo tổng mức vốn đầu tư công dự kiến của các Bộ, cơ quan trung ương và địa phương để làm căn cứ quyết định chủ trương đầu tư chương trình, dự án giai đoạn sau”</t>
  </si>
  <si>
    <t>Xây dựng Nông thôn mới (số lũy kế)</t>
  </si>
  <si>
    <t>lượt</t>
  </si>
  <si>
    <t>Phấn đấu nằm trong nhóm trung bình - cao</t>
  </si>
  <si>
    <t>Phấn đấu PAR Index 2024 cao hơn năm trước liền kề</t>
  </si>
  <si>
    <t>Phấn đấu PAR Index 2025 cao hơn năm trước liền kề</t>
  </si>
  <si>
    <t>Phấn đấu SIPAS 2024 đạt từ 87% trở lên và cao hơn mức trung bình của cả nước</t>
  </si>
  <si>
    <t>Phấn đấu SIPAS 2025 đạt từ 90% trở lên và cao hơn mức trung bình của cả nước</t>
  </si>
  <si>
    <t>Biên chế hành chính</t>
  </si>
  <si>
    <t>Biên chế sự nghiệp (hưởng lương từ ngân sách nhà nước)</t>
  </si>
  <si>
    <t>23</t>
  </si>
  <si>
    <t>135</t>
  </si>
  <si>
    <t>58</t>
  </si>
  <si>
    <t>30</t>
  </si>
  <si>
    <t>21</t>
  </si>
  <si>
    <t>5</t>
  </si>
  <si>
    <t>4</t>
  </si>
  <si>
    <t>Không có xếp hạng</t>
  </si>
  <si>
    <t>0,33</t>
  </si>
  <si>
    <t>0,56</t>
  </si>
  <si>
    <t>Chưa có kết quả đánh giá</t>
  </si>
  <si>
    <t>SXD đề xuất bỏ ra</t>
  </si>
  <si>
    <t>80.05</t>
  </si>
  <si>
    <t>Từ 50% trở lên</t>
  </si>
  <si>
    <t>Ngân hàng</t>
  </si>
  <si>
    <t>Huy động vốn tín dụng</t>
  </si>
  <si>
    <t>Dư nợ cho vay</t>
  </si>
  <si>
    <t>thời điẻm</t>
  </si>
  <si>
    <t>Chưa đạt</t>
  </si>
  <si>
    <t>Thấp hơn</t>
  </si>
  <si>
    <t>Cao hơn</t>
  </si>
  <si>
    <t>Đạt</t>
  </si>
  <si>
    <t>NHNN</t>
  </si>
  <si>
    <t>- Số điểm, khu du lịch được công nhận tính đến thời điểm báo cáo</t>
  </si>
  <si>
    <t>đơn vị</t>
  </si>
  <si>
    <t>Trường CĐ CĐ</t>
  </si>
  <si>
    <t>Trường CĐ Y TẾ</t>
  </si>
  <si>
    <t>công trình</t>
  </si>
  <si>
    <t>dự án</t>
  </si>
  <si>
    <t>10,5-11</t>
  </si>
  <si>
    <t>≤ 16,6</t>
  </si>
  <si>
    <t xml:space="preserve">85,85 </t>
  </si>
  <si>
    <t xml:space="preserve">90,92 </t>
  </si>
  <si>
    <t xml:space="preserve">95,01 </t>
  </si>
  <si>
    <t xml:space="preserve">91,42 </t>
  </si>
  <si>
    <t xml:space="preserve">92,03 </t>
  </si>
  <si>
    <t xml:space="preserve">93,32 </t>
  </si>
  <si>
    <t xml:space="preserve">93,89 </t>
  </si>
  <si>
    <t>95,01</t>
  </si>
  <si>
    <t>&lt; 3</t>
  </si>
  <si>
    <t>Giảm</t>
  </si>
  <si>
    <t>Tăng</t>
  </si>
  <si>
    <t>Tỷ lệ điều tra khám phá vụ tội phạm</t>
  </si>
  <si>
    <t>Chỉ số Chuyển đổi số cấp Tỉnh (DTI Index)</t>
  </si>
  <si>
    <t>Đạt tỷ lệ 75%</t>
  </si>
  <si>
    <t>- Tỷ lệ hộ gia đình đạt danh hiệu gia đình văn hóa, tiêu biểu</t>
  </si>
  <si>
    <t>- Tỷ lệ ấp đạt chuẩn nông thôn mới, tiêu biểu</t>
  </si>
  <si>
    <t>- Tỷ lệ khóm văn minh đô thị</t>
  </si>
  <si>
    <t>- Tỷ lệ phường, thị trấn đạt chuẩn văn minh đô thị, tiêu biểu</t>
  </si>
  <si>
    <t>- Tỷ lệ xã đạt chuẩn văn hóa nông thôn mới tiêu biểu</t>
  </si>
  <si>
    <t>&lt;40</t>
  </si>
  <si>
    <r>
      <t xml:space="preserve">Phụ lục III
KHUNG ĐÁNH GIÁ TÌNH HÌNH KINH TẾ XÃ HỘI 05 NĂM (2021 - 2025)
</t>
    </r>
    <r>
      <rPr>
        <i/>
        <sz val="14"/>
        <rFont val="Times New Roman"/>
        <family val="1"/>
      </rPr>
      <t>(Kèm theo Kế hoạch số             /KH-UBND ngày        tháng      năm 2024 của Ủy ban nhân dân Tỉnh)</t>
    </r>
  </si>
  <si>
    <t>UTH giai đoạn 2021-2025 (đến 2025)</t>
  </si>
  <si>
    <t>Kế hoạch giai đoạn 2021-2025 (đến 2025)</t>
  </si>
  <si>
    <t>(**)</t>
  </si>
  <si>
    <t>tăng 01 đơn vị</t>
  </si>
  <si>
    <t>tăng 06 đơn vị</t>
  </si>
  <si>
    <t>9=8/1</t>
  </si>
  <si>
    <t>10=8/2</t>
  </si>
  <si>
    <t>GĐ 2021-2025 so KH 2021-2025</t>
  </si>
  <si>
    <t>Giá trị sản xuất công nghiệp  (theo giá so sánh 2010)</t>
  </si>
  <si>
    <t>Chỉ số sản xuất công nghiệp  (theo giá so sánh 2010)</t>
  </si>
  <si>
    <t>Kim ngạch xuất khẩu hàng hóa</t>
  </si>
  <si>
    <t>Tốc độ tăng thu ngân sách  nhà nước trên địa bàn</t>
  </si>
  <si>
    <t>8-10</t>
  </si>
  <si>
    <t>Số Khu công nghiệp được thành lập</t>
  </si>
  <si>
    <t>Số Cụm công nghiệp được thành lập</t>
  </si>
  <si>
    <t xml:space="preserve">GĐ 2021-2025 so GĐ 2016-2020 </t>
  </si>
  <si>
    <r>
      <t xml:space="preserve">Giá trị GRDP </t>
    </r>
    <r>
      <rPr>
        <b/>
        <i/>
        <sz val="14"/>
        <color theme="1"/>
        <rFont val="Times New Roman"/>
        <family val="1"/>
      </rPr>
      <t>(giá hiện hành)</t>
    </r>
  </si>
  <si>
    <r>
      <t xml:space="preserve">    .</t>
    </r>
    <r>
      <rPr>
        <i/>
        <sz val="14"/>
        <color theme="1"/>
        <rFont val="Times New Roman"/>
        <family val="1"/>
      </rPr>
      <t xml:space="preserve"> Công nghiệp</t>
    </r>
  </si>
  <si>
    <r>
      <t xml:space="preserve">    .</t>
    </r>
    <r>
      <rPr>
        <i/>
        <sz val="14"/>
        <color theme="1"/>
        <rFont val="Times New Roman"/>
        <family val="1"/>
      </rPr>
      <t xml:space="preserve"> Xây dựng</t>
    </r>
  </si>
  <si>
    <r>
      <t xml:space="preserve">Cơ cấu GRDP </t>
    </r>
    <r>
      <rPr>
        <b/>
        <i/>
        <sz val="14"/>
        <color theme="1"/>
        <rFont val="Times New Roman"/>
        <family val="1"/>
      </rPr>
      <t>(giá hiện hành)</t>
    </r>
  </si>
  <si>
    <r>
      <t xml:space="preserve">Tốc độ tăng trưởng GRDP </t>
    </r>
    <r>
      <rPr>
        <b/>
        <i/>
        <sz val="14"/>
        <color theme="1"/>
        <rFont val="Times New Roman"/>
        <family val="1"/>
      </rPr>
      <t>(giá 2010)</t>
    </r>
  </si>
  <si>
    <r>
      <t xml:space="preserve">   .</t>
    </r>
    <r>
      <rPr>
        <i/>
        <sz val="14"/>
        <color theme="1"/>
        <rFont val="Times New Roman"/>
        <family val="1"/>
      </rPr>
      <t xml:space="preserve"> Công nghiệp</t>
    </r>
  </si>
  <si>
    <r>
      <t xml:space="preserve">   .</t>
    </r>
    <r>
      <rPr>
        <i/>
        <sz val="14"/>
        <color theme="1"/>
        <rFont val="Times New Roman"/>
        <family val="1"/>
      </rPr>
      <t xml:space="preserve"> Xây dựng</t>
    </r>
  </si>
  <si>
    <r>
      <t xml:space="preserve">Giá trị GRDP </t>
    </r>
    <r>
      <rPr>
        <b/>
        <i/>
        <sz val="14"/>
        <color theme="1"/>
        <rFont val="Times New Roman"/>
        <family val="1"/>
      </rPr>
      <t>(giá 2010)</t>
    </r>
  </si>
  <si>
    <r>
      <t xml:space="preserve">GRDP/người </t>
    </r>
    <r>
      <rPr>
        <b/>
        <i/>
        <sz val="14"/>
        <color theme="1"/>
        <rFont val="Times New Roman"/>
        <family val="1"/>
      </rPr>
      <t>(giá thực tế)</t>
    </r>
  </si>
  <si>
    <r>
      <t xml:space="preserve">Thu ngân sách Nhà nước trên địa bàn </t>
    </r>
    <r>
      <rPr>
        <b/>
        <i/>
        <sz val="14"/>
        <color theme="1"/>
        <rFont val="Times New Roman"/>
        <family val="1"/>
      </rPr>
      <t>(không bao gồm bổ sung từ ngân sách Trung ương)</t>
    </r>
  </si>
  <si>
    <r>
      <t xml:space="preserve">Giá trị sản xuất nông, lâm nghiệp và thuỷ sản </t>
    </r>
    <r>
      <rPr>
        <b/>
        <i/>
        <sz val="14"/>
        <color theme="1"/>
        <rFont val="Times New Roman"/>
        <family val="1"/>
      </rPr>
      <t>(giá so sánh 2010)</t>
    </r>
  </si>
  <si>
    <r>
      <t xml:space="preserve">Số sản phẩm OCOP từ 3 sao trở lên </t>
    </r>
    <r>
      <rPr>
        <b/>
        <i/>
        <sz val="14"/>
        <color theme="1"/>
        <rFont val="Times New Roman"/>
        <family val="1"/>
      </rPr>
      <t>(số lũy kế)</t>
    </r>
  </si>
  <si>
    <t>Phát triển Khu công nghiệp (đưa vào hoạt động)</t>
  </si>
  <si>
    <t>Phát triển Cụm công nghiệp (đưa vào hoạt động)</t>
  </si>
  <si>
    <r>
      <t xml:space="preserve">Tổng mức bán lẻ hàng hóa và doanh thu dịch vụ tiêu dùng </t>
    </r>
    <r>
      <rPr>
        <b/>
        <i/>
        <sz val="14"/>
        <color theme="1"/>
        <rFont val="Times New Roman"/>
        <family val="1"/>
      </rPr>
      <t>(theo giá hiện hành)</t>
    </r>
  </si>
  <si>
    <r>
      <t xml:space="preserve">- Tỷ lệ trẻ em dưới 5 tuổi bị suy dinh dưỡng theo chiều cao </t>
    </r>
    <r>
      <rPr>
        <i/>
        <sz val="14"/>
        <color theme="1"/>
        <rFont val="Times New Roman"/>
        <family val="1"/>
      </rPr>
      <t>(kết quả cân của Tỉnh)</t>
    </r>
  </si>
  <si>
    <r>
      <t xml:space="preserve">- Tỷ lệ trẻ em dưới 5 tuổi bị suy dinh dưỡng theo cân nặng </t>
    </r>
    <r>
      <rPr>
        <i/>
        <sz val="14"/>
        <color theme="1"/>
        <rFont val="Times New Roman"/>
        <family val="1"/>
      </rPr>
      <t>(kết quả cân của Tỉnh)</t>
    </r>
  </si>
  <si>
    <r>
      <t xml:space="preserve">Viên chức ngành Giáo dục đạt chuẩn trình độ đào tạo theo quy định của Luật Giáo dục 2019 </t>
    </r>
    <r>
      <rPr>
        <i/>
        <sz val="14"/>
        <color theme="1"/>
        <rFont val="Times New Roman"/>
        <family val="1"/>
      </rPr>
      <t>(100% đạt chuẩn)</t>
    </r>
  </si>
  <si>
    <r>
      <t xml:space="preserve">Thủ tục hành chính có đủ điều kiện được cung cấp dưới dạng dịch vụ công trực tuyến mức 4 </t>
    </r>
    <r>
      <rPr>
        <i/>
        <sz val="14"/>
        <color theme="1"/>
        <rFont val="Times New Roman"/>
        <family val="1"/>
      </rPr>
      <t>(nay gọi là dịch vụ công trực tuyến toàn trình)</t>
    </r>
  </si>
  <si>
    <r>
      <t xml:space="preserve">Sản phẩm thuộc Chương trình </t>
    </r>
    <r>
      <rPr>
        <i/>
        <sz val="14"/>
        <color theme="1"/>
        <rFont val="Times New Roman"/>
        <family val="1"/>
      </rPr>
      <t>“Mỗi xã một sản phẩm” (OCOP)</t>
    </r>
    <r>
      <rPr>
        <sz val="14"/>
        <color theme="1"/>
        <rFont val="Times New Roman"/>
        <family val="1"/>
      </rPr>
      <t xml:space="preserve"> có mặt trên các sàn thương mại điện tử</t>
    </r>
  </si>
  <si>
    <r>
      <t xml:space="preserve">Nông dân biết ứng dụng công nghệ Internet vạn vật </t>
    </r>
    <r>
      <rPr>
        <i/>
        <sz val="14"/>
        <color theme="1"/>
        <rFont val="Times New Roman"/>
        <family val="1"/>
      </rPr>
      <t>(IoT)</t>
    </r>
    <r>
      <rPr>
        <sz val="14"/>
        <color theme="1"/>
        <rFont val="Times New Roman"/>
        <family val="1"/>
      </rPr>
      <t xml:space="preserve"> vào quy trình sản xuất, khai thác thông tin cung - cầu thông qua mạng Internet, mua bán trực tuyến</t>
    </r>
  </si>
  <si>
    <t xml:space="preserve">   . Thuế sản phẩm </t>
  </si>
  <si>
    <t>Cao hơn 18 lần</t>
  </si>
  <si>
    <t>nghìn lượt</t>
  </si>
  <si>
    <t>Tốc độ tăng dân số</t>
  </si>
  <si>
    <t>Đạt (chỉ số CCHC nằm trong nhóm tốt, nhóm B)</t>
  </si>
  <si>
    <t>-  Cam, chanh, quýt, bưởi</t>
  </si>
  <si>
    <t>Không đánh giá</t>
  </si>
  <si>
    <t>&gt; 55</t>
  </si>
  <si>
    <t>57</t>
  </si>
  <si>
    <t>Trên 55</t>
  </si>
  <si>
    <t>60</t>
  </si>
  <si>
    <t>100</t>
  </si>
  <si>
    <t>70</t>
  </si>
  <si>
    <t>&gt; 60</t>
  </si>
  <si>
    <t>&lt; 10</t>
  </si>
  <si>
    <t>15</t>
  </si>
  <si>
    <t>80</t>
  </si>
  <si>
    <t>&gt; 70</t>
  </si>
  <si>
    <t>&gt; 80</t>
  </si>
  <si>
    <t>90</t>
  </si>
  <si>
    <t>Ghi chú: (*) là chưa có đề xuất.</t>
  </si>
  <si>
    <t>Cao hơn 45,29%</t>
  </si>
  <si>
    <t>Cao hơn 52,42%</t>
  </si>
  <si>
    <t>&gt;453</t>
  </si>
  <si>
    <t xml:space="preserve">  - Xăng dầu tạm nhập, tái xuất</t>
  </si>
  <si>
    <t xml:space="preserve">  - Tỷ lệ xã tiêu biểu (bắt đầu thực hiện từ năm 2024, Nghị định số 86/2023/NĐ-CP ngày 07/12/2023 của Chính phủ)</t>
  </si>
  <si>
    <t>cao hơn</t>
  </si>
  <si>
    <r>
      <t xml:space="preserve">Tổng kim ngạch xuất khẩu </t>
    </r>
    <r>
      <rPr>
        <b/>
        <i/>
        <sz val="14"/>
        <color theme="1"/>
        <rFont val="Times New Roman"/>
        <family val="1"/>
      </rPr>
      <t>(Không tính xăng dầu tạm nhập, tái xuất)</t>
    </r>
  </si>
  <si>
    <t>9,.52</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</si>
</sst>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3" formatCode="_(* #,##0.00_);_(* \(#,##0.00\);_(* &quot;-&quot;??_);_(@_)"/>
    <numFmt numFmtId="164" formatCode="_-* #,##0.00\ _₫_-;\-* #,##0.00\ _₫_-;_-* &quot;-&quot;??\ _₫_-;_-@_-"/>
    <numFmt numFmtId="165" formatCode="_-* #,##0\ _₫_-;\-* #,##0\ _₫_-;_-* &quot;-&quot;??\ _₫_-;_-@_-"/>
    <numFmt numFmtId="166" formatCode="#,##0.0"/>
    <numFmt numFmtId="167" formatCode="_-* #,##0.0\ _₫_-;\-* #,##0.0\ _₫_-;_-* &quot;-&quot;??\ _₫_-;_-@_-"/>
    <numFmt numFmtId="168" formatCode="0.0"/>
    <numFmt numFmtId="169" formatCode="#,##0.000"/>
    <numFmt numFmtId="170" formatCode="0.000"/>
    <numFmt numFmtId="171" formatCode="#,##0.00_ ;\-#,##0.00\ "/>
    <numFmt numFmtId="172" formatCode="0.0%"/>
    <numFmt numFmtId="173" formatCode="_(* #,##0_);_(* \(#,##0\);_(* &quot;-&quot;??_);_(@_)"/>
    <numFmt numFmtId="174" formatCode="#,##0.0000"/>
    <numFmt numFmtId="175" formatCode="0.0000000000"/>
  </numFmts>
  <fonts count="35">
    <font>
      <sz val="11"/>
      <color theme="1"/>
      <name val="Calibri"/>
      <family val="2"/>
      <charset val="163"/>
      <scheme val="minor"/>
    </font>
    <font>
      <sz val="11"/>
      <color indexed="8"/>
      <name val="Calibri"/>
      <family val="2"/>
    </font>
    <font>
      <sz val="11"/>
      <name val="Times New Roman"/>
      <family val="1"/>
    </font>
    <font>
      <i/>
      <sz val="11"/>
      <name val="Times New Roman"/>
      <family val="1"/>
    </font>
    <font>
      <b/>
      <sz val="11"/>
      <name val="Times New Roman"/>
      <family val="1"/>
    </font>
    <font>
      <sz val="14"/>
      <name val="Times New Roman"/>
      <family val="1"/>
    </font>
    <font>
      <b/>
      <sz val="14"/>
      <name val="Times New Roman"/>
      <family val="1"/>
    </font>
    <font>
      <i/>
      <sz val="14"/>
      <name val="Times New Roman"/>
      <family val="1"/>
    </font>
    <font>
      <sz val="12"/>
      <name val="Times New Roman"/>
      <family val="1"/>
    </font>
    <font>
      <b/>
      <sz val="9"/>
      <color indexed="81"/>
      <name val="Tahoma"/>
      <family val="2"/>
    </font>
    <font>
      <sz val="9"/>
      <color indexed="81"/>
      <name val="Tahoma"/>
      <family val="2"/>
    </font>
    <font>
      <b/>
      <sz val="20"/>
      <color indexed="81"/>
      <name val="Tahoma"/>
      <family val="2"/>
    </font>
    <font>
      <sz val="20"/>
      <color indexed="81"/>
      <name val="Tahoma"/>
      <family val="2"/>
    </font>
    <font>
      <b/>
      <i/>
      <sz val="11"/>
      <name val="Times New Roman"/>
      <family val="1"/>
    </font>
    <font>
      <sz val="11"/>
      <color theme="1"/>
      <name val="Calibri"/>
      <family val="2"/>
      <charset val="163"/>
      <scheme val="minor"/>
    </font>
    <font>
      <sz val="11"/>
      <color theme="1"/>
      <name val="Calibri"/>
      <family val="2"/>
      <scheme val="minor"/>
    </font>
    <font>
      <sz val="14"/>
      <color theme="1"/>
      <name val="Times New Roman"/>
      <family val="2"/>
      <charset val="163"/>
    </font>
    <font>
      <sz val="12"/>
      <color theme="1"/>
      <name val="Times New Roman"/>
      <family val="2"/>
    </font>
    <font>
      <sz val="11"/>
      <color theme="0"/>
      <name val="Times New Roman"/>
      <family val="1"/>
    </font>
    <font>
      <b/>
      <sz val="14"/>
      <color theme="1"/>
      <name val="Times New Roman"/>
      <family val="1"/>
    </font>
    <font>
      <sz val="14"/>
      <color theme="1"/>
      <name val="Times New Roman"/>
      <family val="1"/>
    </font>
    <font>
      <sz val="11"/>
      <color theme="1"/>
      <name val="Times New Roman"/>
      <family val="1"/>
    </font>
    <font>
      <b/>
      <i/>
      <sz val="14"/>
      <color theme="1"/>
      <name val="Times New Roman"/>
      <family val="1"/>
    </font>
    <font>
      <b/>
      <sz val="11"/>
      <color theme="1"/>
      <name val="Times New Roman"/>
      <family val="1"/>
    </font>
    <font>
      <i/>
      <sz val="14"/>
      <color theme="1"/>
      <name val="Times New Roman"/>
      <family val="1"/>
    </font>
    <font>
      <i/>
      <sz val="11"/>
      <color theme="1"/>
      <name val="Times New Roman"/>
      <family val="1"/>
    </font>
    <font>
      <b/>
      <i/>
      <sz val="11"/>
      <color theme="1"/>
      <name val="Times New Roman"/>
      <family val="1"/>
    </font>
    <font>
      <sz val="14"/>
      <color theme="1"/>
      <name val="Times New Roman"/>
      <family val="1"/>
      <charset val="163"/>
    </font>
    <font>
      <i/>
      <sz val="14"/>
      <color theme="1"/>
      <name val="Times New Roman"/>
      <family val="1"/>
      <charset val="163"/>
    </font>
    <font>
      <sz val="14"/>
      <color theme="1"/>
      <name val="TimesNewRomanPS-BoldMT"/>
      <charset val="163"/>
    </font>
    <font>
      <b/>
      <sz val="14"/>
      <color rgb="FF00B050"/>
      <name val="Times New Roman"/>
      <family val="1"/>
    </font>
    <font>
      <sz val="12"/>
      <color theme="1"/>
      <name val="Times New Roman"/>
      <family val="1"/>
    </font>
    <font>
      <b/>
      <i/>
      <sz val="14"/>
      <name val="Times New Roman"/>
      <family val="1"/>
    </font>
    <font>
      <sz val="14"/>
      <color rgb="FFFF0000"/>
      <name val="Times New Roman"/>
      <family val="1"/>
    </font>
    <font>
      <b/>
      <sz val="14"/>
      <color rgb="FFFF0000"/>
      <name val="Times New Roman"/>
      <family val="1"/>
    </font>
  </fonts>
  <fills count="3">
    <fill>
      <patternFill patternType="none"/>
    </fill>
    <fill>
      <patternFill patternType="gray125"/>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14">
    <xf numFmtId="0" fontId="0" fillId="0" borderId="0"/>
    <xf numFmtId="164" fontId="14" fillId="0" borderId="0" applyFont="0" applyFill="0" applyBorder="0" applyAlignment="0" applyProtection="0"/>
    <xf numFmtId="164" fontId="1" fillId="0" borderId="0" applyFont="0" applyFill="0" applyBorder="0" applyAlignment="0" applyProtection="0"/>
    <xf numFmtId="0" fontId="16" fillId="0" borderId="0"/>
    <xf numFmtId="0" fontId="15" fillId="0" borderId="0"/>
    <xf numFmtId="0" fontId="16" fillId="0" borderId="0"/>
    <xf numFmtId="0" fontId="8" fillId="0" borderId="0"/>
    <xf numFmtId="0" fontId="16" fillId="0" borderId="0"/>
    <xf numFmtId="0" fontId="16" fillId="0" borderId="0"/>
    <xf numFmtId="0" fontId="15" fillId="0" borderId="0"/>
    <xf numFmtId="0" fontId="15" fillId="0" borderId="0"/>
    <xf numFmtId="0" fontId="15" fillId="0" borderId="0"/>
    <xf numFmtId="0" fontId="14" fillId="0" borderId="0"/>
    <xf numFmtId="0" fontId="17" fillId="0" borderId="0"/>
  </cellStyleXfs>
  <cellXfs count="451">
    <xf numFmtId="0" fontId="0" fillId="0" borderId="0" xfId="0"/>
    <xf numFmtId="0" fontId="2" fillId="0" borderId="0" xfId="0" applyFont="1"/>
    <xf numFmtId="0" fontId="2" fillId="0" borderId="0" xfId="0" applyFont="1" applyAlignment="1">
      <alignment vertical="top" wrapText="1"/>
    </xf>
    <xf numFmtId="0" fontId="4" fillId="0" borderId="0" xfId="0" applyFont="1" applyAlignment="1">
      <alignment vertical="top" wrapText="1"/>
    </xf>
    <xf numFmtId="0" fontId="2" fillId="0" borderId="0" xfId="0" applyFont="1" applyAlignment="1">
      <alignment horizontal="justify" vertical="center"/>
    </xf>
    <xf numFmtId="0" fontId="3" fillId="0" borderId="0" xfId="0" applyFont="1" applyAlignment="1">
      <alignment vertical="top" wrapText="1"/>
    </xf>
    <xf numFmtId="0" fontId="2" fillId="0" borderId="0" xfId="0" applyFont="1" applyAlignment="1">
      <alignment horizontal="center" vertical="center"/>
    </xf>
    <xf numFmtId="0" fontId="5" fillId="0" borderId="0" xfId="0" applyFont="1" applyAlignment="1">
      <alignment horizontal="center" vertical="center"/>
    </xf>
    <xf numFmtId="0" fontId="2" fillId="2" borderId="0" xfId="0" applyFont="1" applyFill="1" applyAlignment="1">
      <alignment vertical="top" wrapText="1"/>
    </xf>
    <xf numFmtId="3" fontId="5" fillId="0" borderId="0" xfId="0" applyNumberFormat="1" applyFont="1" applyAlignment="1">
      <alignment horizontal="center" vertical="center"/>
    </xf>
    <xf numFmtId="3" fontId="2" fillId="0" borderId="0" xfId="0" applyNumberFormat="1" applyFont="1" applyAlignment="1">
      <alignment horizontal="center" vertical="center"/>
    </xf>
    <xf numFmtId="0" fontId="2" fillId="2" borderId="0" xfId="0" applyFont="1" applyFill="1" applyAlignment="1">
      <alignment vertical="center" wrapText="1"/>
    </xf>
    <xf numFmtId="0" fontId="2" fillId="2" borderId="0" xfId="0" applyFont="1" applyFill="1"/>
    <xf numFmtId="0" fontId="2" fillId="0" borderId="0" xfId="0" applyFont="1" applyAlignment="1">
      <alignment horizontal="right"/>
    </xf>
    <xf numFmtId="0" fontId="13" fillId="0" borderId="0" xfId="0" applyFont="1" applyAlignment="1">
      <alignment vertical="top" wrapText="1"/>
    </xf>
    <xf numFmtId="0" fontId="5" fillId="0" borderId="0" xfId="0" applyFont="1" applyAlignment="1">
      <alignment horizontal="justify" vertical="center"/>
    </xf>
    <xf numFmtId="0" fontId="18" fillId="0" borderId="0" xfId="0" applyFont="1"/>
    <xf numFmtId="2" fontId="2" fillId="0" borderId="0" xfId="0" applyNumberFormat="1" applyFont="1" applyAlignment="1">
      <alignment horizontal="center"/>
    </xf>
    <xf numFmtId="0" fontId="2" fillId="0" borderId="0" xfId="0" applyFont="1" applyAlignment="1">
      <alignment horizontal="center"/>
    </xf>
    <xf numFmtId="164" fontId="2" fillId="0" borderId="0" xfId="0" applyNumberFormat="1" applyFont="1" applyAlignment="1">
      <alignment horizontal="center"/>
    </xf>
    <xf numFmtId="3" fontId="19" fillId="2" borderId="1" xfId="0" applyNumberFormat="1" applyFont="1" applyFill="1" applyBorder="1" applyAlignment="1">
      <alignment horizontal="center" vertical="center" wrapText="1"/>
    </xf>
    <xf numFmtId="3" fontId="20" fillId="2" borderId="1" xfId="0" applyNumberFormat="1" applyFont="1" applyFill="1" applyBorder="1" applyAlignment="1">
      <alignment horizontal="center" vertical="center" wrapText="1"/>
    </xf>
    <xf numFmtId="0" fontId="20" fillId="2" borderId="0" xfId="0" applyFont="1" applyFill="1"/>
    <xf numFmtId="0" fontId="21" fillId="2" borderId="0" xfId="0" applyFont="1" applyFill="1"/>
    <xf numFmtId="0" fontId="20" fillId="2" borderId="1" xfId="0" applyFont="1" applyFill="1" applyBorder="1" applyAlignment="1">
      <alignment horizontal="center" vertical="center" wrapText="1"/>
    </xf>
    <xf numFmtId="0" fontId="20" fillId="2" borderId="1" xfId="0" applyFont="1" applyFill="1" applyBorder="1" applyAlignment="1">
      <alignment horizontal="center" vertical="center"/>
    </xf>
    <xf numFmtId="0" fontId="20" fillId="2" borderId="2" xfId="0" applyFont="1" applyFill="1" applyBorder="1" applyAlignment="1">
      <alignment horizontal="center" vertical="center"/>
    </xf>
    <xf numFmtId="1" fontId="20" fillId="2" borderId="2" xfId="0" applyNumberFormat="1" applyFont="1" applyFill="1" applyBorder="1" applyAlignment="1">
      <alignment horizontal="center" vertical="center" wrapText="1"/>
    </xf>
    <xf numFmtId="0" fontId="20" fillId="2" borderId="2" xfId="0" applyFont="1" applyFill="1" applyBorder="1" applyAlignment="1">
      <alignment horizontal="center" vertical="center" wrapText="1"/>
    </xf>
    <xf numFmtId="0" fontId="19" fillId="2" borderId="1" xfId="0" applyFont="1" applyFill="1" applyBorder="1" applyAlignment="1">
      <alignment horizontal="left" vertical="center" wrapText="1"/>
    </xf>
    <xf numFmtId="0" fontId="19" fillId="2" borderId="1" xfId="0" applyFont="1" applyFill="1" applyBorder="1" applyAlignment="1">
      <alignment horizontal="right" vertical="center"/>
    </xf>
    <xf numFmtId="2" fontId="19" fillId="2" borderId="1" xfId="0" applyNumberFormat="1" applyFont="1" applyFill="1" applyBorder="1" applyAlignment="1">
      <alignment horizontal="center" vertical="center" wrapText="1"/>
    </xf>
    <xf numFmtId="0" fontId="20" fillId="2" borderId="0" xfId="0" applyFont="1" applyFill="1" applyAlignment="1">
      <alignment vertical="top" wrapText="1"/>
    </xf>
    <xf numFmtId="0" fontId="21" fillId="2" borderId="0" xfId="0" applyFont="1" applyFill="1" applyAlignment="1">
      <alignment vertical="top" wrapText="1"/>
    </xf>
    <xf numFmtId="0" fontId="19" fillId="2" borderId="1" xfId="8" quotePrefix="1" applyFont="1" applyFill="1" applyBorder="1" applyAlignment="1">
      <alignment horizontal="center" vertical="center" wrapText="1"/>
    </xf>
    <xf numFmtId="0" fontId="19" fillId="2" borderId="1" xfId="8" quotePrefix="1" applyFont="1" applyFill="1" applyBorder="1" applyAlignment="1">
      <alignment horizontal="justify" vertical="center" wrapText="1"/>
    </xf>
    <xf numFmtId="0" fontId="19" fillId="2" borderId="1" xfId="8" applyFont="1" applyFill="1" applyBorder="1" applyAlignment="1">
      <alignment horizontal="center" vertical="center"/>
    </xf>
    <xf numFmtId="165" fontId="19" fillId="2" borderId="1" xfId="1" applyNumberFormat="1" applyFont="1" applyFill="1" applyBorder="1" applyAlignment="1">
      <alignment horizontal="right" vertical="center" wrapText="1"/>
    </xf>
    <xf numFmtId="3" fontId="19" fillId="2" borderId="1" xfId="8" applyNumberFormat="1" applyFont="1" applyFill="1" applyBorder="1" applyAlignment="1">
      <alignment horizontal="right" vertical="center"/>
    </xf>
    <xf numFmtId="165" fontId="19" fillId="2" borderId="1" xfId="1" applyNumberFormat="1" applyFont="1" applyFill="1" applyBorder="1" applyAlignment="1">
      <alignment horizontal="center" vertical="center" wrapText="1"/>
    </xf>
    <xf numFmtId="9" fontId="19" fillId="2" borderId="1" xfId="0" applyNumberFormat="1" applyFont="1" applyFill="1" applyBorder="1" applyAlignment="1">
      <alignment horizontal="center" vertical="center" wrapText="1"/>
    </xf>
    <xf numFmtId="0" fontId="19" fillId="2" borderId="0" xfId="0" applyFont="1" applyFill="1" applyAlignment="1">
      <alignment vertical="top" wrapText="1"/>
    </xf>
    <xf numFmtId="0" fontId="23" fillId="2" borderId="0" xfId="0" applyFont="1" applyFill="1" applyAlignment="1">
      <alignment vertical="top" wrapText="1"/>
    </xf>
    <xf numFmtId="0" fontId="20" fillId="2" borderId="1" xfId="8" applyFont="1" applyFill="1" applyBorder="1" applyAlignment="1">
      <alignment horizontal="center" vertical="center"/>
    </xf>
    <xf numFmtId="0" fontId="20" fillId="2" borderId="1" xfId="8" applyFont="1" applyFill="1" applyBorder="1" applyAlignment="1">
      <alignment horizontal="justify" vertical="center" wrapText="1"/>
    </xf>
    <xf numFmtId="165" fontId="20" fillId="2" borderId="1" xfId="1" applyNumberFormat="1" applyFont="1" applyFill="1" applyBorder="1" applyAlignment="1">
      <alignment horizontal="right" vertical="center" wrapText="1"/>
    </xf>
    <xf numFmtId="3" fontId="20" fillId="2" borderId="1" xfId="8" applyNumberFormat="1" applyFont="1" applyFill="1" applyBorder="1" applyAlignment="1">
      <alignment horizontal="right" vertical="center"/>
    </xf>
    <xf numFmtId="165" fontId="20" fillId="2" borderId="1" xfId="1" applyNumberFormat="1" applyFont="1" applyFill="1" applyBorder="1" applyAlignment="1">
      <alignment horizontal="center" vertical="center" wrapText="1"/>
    </xf>
    <xf numFmtId="9" fontId="20" fillId="2" borderId="1" xfId="0" applyNumberFormat="1" applyFont="1" applyFill="1" applyBorder="1" applyAlignment="1">
      <alignment horizontal="center" vertical="center" wrapText="1"/>
    </xf>
    <xf numFmtId="0" fontId="24" fillId="2" borderId="1" xfId="8" applyFont="1" applyFill="1" applyBorder="1" applyAlignment="1">
      <alignment horizontal="center" vertical="center"/>
    </xf>
    <xf numFmtId="0" fontId="22" fillId="2" borderId="1" xfId="8" applyFont="1" applyFill="1" applyBorder="1" applyAlignment="1">
      <alignment horizontal="justify" vertical="center" wrapText="1"/>
    </xf>
    <xf numFmtId="3" fontId="24" fillId="2" borderId="1" xfId="8" applyNumberFormat="1" applyFont="1" applyFill="1" applyBorder="1" applyAlignment="1">
      <alignment horizontal="right" vertical="center"/>
    </xf>
    <xf numFmtId="0" fontId="24" fillId="2" borderId="1" xfId="8" applyFont="1" applyFill="1" applyBorder="1" applyAlignment="1">
      <alignment horizontal="justify" vertical="center" wrapText="1"/>
    </xf>
    <xf numFmtId="2" fontId="19" fillId="2" borderId="1" xfId="8" applyNumberFormat="1" applyFont="1" applyFill="1" applyBorder="1" applyAlignment="1">
      <alignment horizontal="right" vertical="center"/>
    </xf>
    <xf numFmtId="2" fontId="19" fillId="2" borderId="1" xfId="8" applyNumberFormat="1" applyFont="1" applyFill="1" applyBorder="1" applyAlignment="1">
      <alignment horizontal="center" vertical="center"/>
    </xf>
    <xf numFmtId="2" fontId="20" fillId="2" borderId="1" xfId="8" applyNumberFormat="1" applyFont="1" applyFill="1" applyBorder="1" applyAlignment="1">
      <alignment horizontal="right" vertical="center"/>
    </xf>
    <xf numFmtId="2" fontId="20" fillId="2" borderId="1" xfId="8" applyNumberFormat="1" applyFont="1" applyFill="1" applyBorder="1" applyAlignment="1">
      <alignment horizontal="center" vertical="center"/>
    </xf>
    <xf numFmtId="0" fontId="24" fillId="2" borderId="0" xfId="0" applyFont="1" applyFill="1" applyAlignment="1">
      <alignment vertical="top" wrapText="1"/>
    </xf>
    <xf numFmtId="0" fontId="25" fillId="2" borderId="0" xfId="0" applyFont="1" applyFill="1" applyAlignment="1">
      <alignment vertical="top" wrapText="1"/>
    </xf>
    <xf numFmtId="0" fontId="19" fillId="2" borderId="1" xfId="8" applyFont="1" applyFill="1" applyBorder="1" applyAlignment="1">
      <alignment horizontal="justify" vertical="center" wrapText="1"/>
    </xf>
    <xf numFmtId="4" fontId="19" fillId="2" borderId="1" xfId="0" applyNumberFormat="1" applyFont="1" applyFill="1" applyBorder="1" applyAlignment="1">
      <alignment horizontal="center" vertical="center" wrapText="1"/>
    </xf>
    <xf numFmtId="0" fontId="20" fillId="2" borderId="1" xfId="8" quotePrefix="1" applyFont="1" applyFill="1" applyBorder="1" applyAlignment="1">
      <alignment horizontal="justify" vertical="center" wrapText="1"/>
    </xf>
    <xf numFmtId="2" fontId="20" fillId="2" borderId="1" xfId="0" applyNumberFormat="1" applyFont="1" applyFill="1" applyBorder="1" applyAlignment="1">
      <alignment horizontal="center" vertical="center" wrapText="1"/>
    </xf>
    <xf numFmtId="4" fontId="20" fillId="2" borderId="1" xfId="0" applyNumberFormat="1" applyFont="1" applyFill="1" applyBorder="1" applyAlignment="1">
      <alignment horizontal="center" vertical="center" wrapText="1"/>
    </xf>
    <xf numFmtId="2" fontId="24" fillId="2" borderId="1" xfId="0" applyNumberFormat="1" applyFont="1" applyFill="1" applyBorder="1" applyAlignment="1">
      <alignment horizontal="center" vertical="center" wrapText="1"/>
    </xf>
    <xf numFmtId="4" fontId="24" fillId="2" borderId="1" xfId="0" applyNumberFormat="1" applyFont="1" applyFill="1" applyBorder="1" applyAlignment="1">
      <alignment horizontal="center" vertical="center" wrapText="1"/>
    </xf>
    <xf numFmtId="2" fontId="24" fillId="2" borderId="1" xfId="8" applyNumberFormat="1" applyFont="1" applyFill="1" applyBorder="1" applyAlignment="1">
      <alignment horizontal="right" vertical="center"/>
    </xf>
    <xf numFmtId="4" fontId="19" fillId="2" borderId="1" xfId="0" applyNumberFormat="1" applyFont="1" applyFill="1" applyBorder="1" applyAlignment="1">
      <alignment vertical="center" wrapText="1"/>
    </xf>
    <xf numFmtId="0" fontId="22" fillId="2" borderId="1" xfId="0" applyFont="1" applyFill="1" applyBorder="1" applyAlignment="1">
      <alignment horizontal="center" vertical="center" wrapText="1"/>
    </xf>
    <xf numFmtId="0" fontId="20" fillId="2" borderId="1" xfId="8" applyFont="1" applyFill="1" applyBorder="1" applyAlignment="1">
      <alignment horizontal="center" vertical="center" wrapText="1"/>
    </xf>
    <xf numFmtId="3" fontId="20" fillId="2" borderId="1" xfId="0" applyNumberFormat="1" applyFont="1" applyFill="1" applyBorder="1" applyAlignment="1">
      <alignment horizontal="right" vertical="center" wrapText="1"/>
    </xf>
    <xf numFmtId="0" fontId="19" fillId="2" borderId="1" xfId="0" applyFont="1" applyFill="1" applyBorder="1" applyAlignment="1">
      <alignment horizontal="justify" vertical="center" wrapText="1"/>
    </xf>
    <xf numFmtId="0" fontId="20" fillId="2" borderId="1" xfId="0" applyFont="1" applyFill="1" applyBorder="1" applyAlignment="1">
      <alignment horizontal="right" vertical="center" wrapText="1"/>
    </xf>
    <xf numFmtId="170" fontId="19" fillId="2" borderId="1" xfId="0" applyNumberFormat="1" applyFont="1" applyFill="1" applyBorder="1" applyAlignment="1">
      <alignment horizontal="center" vertical="center" wrapText="1"/>
    </xf>
    <xf numFmtId="3" fontId="19" fillId="2" borderId="1" xfId="0" applyNumberFormat="1" applyFont="1" applyFill="1" applyBorder="1" applyAlignment="1">
      <alignment horizontal="right" vertical="center" wrapText="1"/>
    </xf>
    <xf numFmtId="0" fontId="23" fillId="2" borderId="1" xfId="0" applyFont="1" applyFill="1" applyBorder="1" applyAlignment="1">
      <alignment vertical="top" wrapText="1"/>
    </xf>
    <xf numFmtId="166" fontId="19" fillId="2" borderId="1" xfId="0" applyNumberFormat="1" applyFont="1" applyFill="1" applyBorder="1" applyAlignment="1">
      <alignment horizontal="center" vertical="center" wrapText="1"/>
    </xf>
    <xf numFmtId="0" fontId="20" fillId="2" borderId="1" xfId="0" quotePrefix="1" applyFont="1" applyFill="1" applyBorder="1" applyAlignment="1">
      <alignment horizontal="justify" vertical="center" wrapText="1"/>
    </xf>
    <xf numFmtId="0" fontId="24" fillId="2" borderId="1" xfId="0" quotePrefix="1" applyFont="1" applyFill="1" applyBorder="1" applyAlignment="1">
      <alignment horizontal="justify" vertical="center" wrapText="1"/>
    </xf>
    <xf numFmtId="3" fontId="24" fillId="2" borderId="1" xfId="0" applyNumberFormat="1" applyFont="1" applyFill="1" applyBorder="1" applyAlignment="1">
      <alignment horizontal="center" vertical="center" wrapText="1"/>
    </xf>
    <xf numFmtId="166" fontId="20" fillId="2" borderId="1" xfId="0" applyNumberFormat="1" applyFont="1" applyFill="1" applyBorder="1" applyAlignment="1">
      <alignment horizontal="right" vertical="center" wrapText="1"/>
    </xf>
    <xf numFmtId="166" fontId="20" fillId="2" borderId="1" xfId="0" applyNumberFormat="1" applyFont="1" applyFill="1" applyBorder="1" applyAlignment="1">
      <alignment horizontal="center" vertical="center" wrapText="1"/>
    </xf>
    <xf numFmtId="0" fontId="19" fillId="2" borderId="1" xfId="0" applyFont="1" applyFill="1" applyBorder="1" applyAlignment="1">
      <alignment vertical="top" wrapText="1"/>
    </xf>
    <xf numFmtId="0" fontId="24" fillId="2" borderId="1" xfId="0" applyFont="1" applyFill="1" applyBorder="1" applyAlignment="1">
      <alignment horizontal="justify" vertical="center" wrapText="1"/>
    </xf>
    <xf numFmtId="0" fontId="19" fillId="2" borderId="1" xfId="0" quotePrefix="1" applyFont="1" applyFill="1" applyBorder="1" applyAlignment="1">
      <alignment horizontal="justify" vertical="center" wrapText="1"/>
    </xf>
    <xf numFmtId="0" fontId="20" fillId="2" borderId="1" xfId="0" applyFont="1" applyFill="1" applyBorder="1" applyAlignment="1">
      <alignment horizontal="right" vertical="top" wrapText="1"/>
    </xf>
    <xf numFmtId="0" fontId="20" fillId="2" borderId="1" xfId="0" applyFont="1" applyFill="1" applyBorder="1" applyAlignment="1">
      <alignment horizontal="center" vertical="top" wrapText="1"/>
    </xf>
    <xf numFmtId="0" fontId="20" fillId="2" borderId="1" xfId="0" applyFont="1" applyFill="1" applyBorder="1" applyAlignment="1">
      <alignment horizontal="justify" vertical="center" wrapText="1"/>
    </xf>
    <xf numFmtId="0" fontId="19" fillId="2" borderId="1" xfId="0" applyFont="1" applyFill="1" applyBorder="1" applyAlignment="1">
      <alignment horizontal="right" vertical="center" wrapText="1"/>
    </xf>
    <xf numFmtId="1" fontId="20" fillId="2" borderId="1" xfId="0" applyNumberFormat="1" applyFont="1" applyFill="1" applyBorder="1" applyAlignment="1">
      <alignment horizontal="center" vertical="center" wrapText="1"/>
    </xf>
    <xf numFmtId="9" fontId="20" fillId="2" borderId="1" xfId="0" applyNumberFormat="1" applyFont="1" applyFill="1" applyBorder="1" applyAlignment="1">
      <alignment horizontal="right" vertical="center" wrapText="1"/>
    </xf>
    <xf numFmtId="0" fontId="20" fillId="2" borderId="1" xfId="8" applyFont="1" applyFill="1" applyBorder="1" applyAlignment="1">
      <alignment horizontal="right" vertical="center"/>
    </xf>
    <xf numFmtId="0" fontId="19" fillId="2" borderId="1" xfId="8" applyFont="1" applyFill="1" applyBorder="1" applyAlignment="1">
      <alignment horizontal="right" vertical="center"/>
    </xf>
    <xf numFmtId="3" fontId="20" fillId="2" borderId="1" xfId="8" applyNumberFormat="1" applyFont="1" applyFill="1" applyBorder="1" applyAlignment="1">
      <alignment horizontal="right" vertical="center" wrapText="1"/>
    </xf>
    <xf numFmtId="0" fontId="20" fillId="2" borderId="1" xfId="8" applyFont="1" applyFill="1" applyBorder="1" applyAlignment="1">
      <alignment horizontal="right" vertical="center" wrapText="1"/>
    </xf>
    <xf numFmtId="4" fontId="20" fillId="2" borderId="1" xfId="0" applyNumberFormat="1" applyFont="1" applyFill="1" applyBorder="1" applyAlignment="1">
      <alignment horizontal="right" vertical="center" wrapText="1"/>
    </xf>
    <xf numFmtId="2" fontId="20" fillId="2" borderId="1" xfId="0" applyNumberFormat="1" applyFont="1" applyFill="1" applyBorder="1" applyAlignment="1">
      <alignment horizontal="right" vertical="center" wrapText="1"/>
    </xf>
    <xf numFmtId="0" fontId="20" fillId="2" borderId="1" xfId="9" applyFont="1" applyFill="1" applyBorder="1" applyAlignment="1">
      <alignment horizontal="center" vertical="center"/>
    </xf>
    <xf numFmtId="0" fontId="20" fillId="2" borderId="1" xfId="9" applyFont="1" applyFill="1" applyBorder="1" applyAlignment="1">
      <alignment horizontal="right" vertical="center"/>
    </xf>
    <xf numFmtId="1" fontId="20" fillId="2" borderId="1" xfId="9" applyNumberFormat="1" applyFont="1" applyFill="1" applyBorder="1" applyAlignment="1">
      <alignment horizontal="right" vertical="center"/>
    </xf>
    <xf numFmtId="0" fontId="20" fillId="2" borderId="1" xfId="0" applyFont="1" applyFill="1" applyBorder="1" applyAlignment="1">
      <alignment horizontal="right" vertical="center"/>
    </xf>
    <xf numFmtId="0" fontId="22" fillId="2" borderId="1" xfId="0" quotePrefix="1" applyFont="1" applyFill="1" applyBorder="1" applyAlignment="1">
      <alignment horizontal="justify" vertical="center" wrapText="1"/>
    </xf>
    <xf numFmtId="1" fontId="19" fillId="2" borderId="1" xfId="0" applyNumberFormat="1" applyFont="1" applyFill="1" applyBorder="1" applyAlignment="1">
      <alignment horizontal="center" vertical="center" wrapText="1"/>
    </xf>
    <xf numFmtId="3" fontId="20" fillId="2" borderId="0" xfId="0" applyNumberFormat="1" applyFont="1" applyFill="1" applyAlignment="1">
      <alignment vertical="top" wrapText="1"/>
    </xf>
    <xf numFmtId="3" fontId="20" fillId="2" borderId="1" xfId="0" applyNumberFormat="1" applyFont="1" applyFill="1" applyBorder="1" applyAlignment="1">
      <alignment horizontal="center" vertical="center"/>
    </xf>
    <xf numFmtId="0" fontId="19" fillId="2" borderId="1" xfId="3" applyFont="1" applyFill="1" applyBorder="1" applyAlignment="1">
      <alignment horizontal="center" vertical="center"/>
    </xf>
    <xf numFmtId="0" fontId="19" fillId="2" borderId="1" xfId="3" quotePrefix="1" applyFont="1" applyFill="1" applyBorder="1" applyAlignment="1">
      <alignment horizontal="justify" vertical="center" wrapText="1"/>
    </xf>
    <xf numFmtId="0" fontId="20" fillId="2" borderId="1" xfId="3" applyFont="1" applyFill="1" applyBorder="1" applyAlignment="1">
      <alignment horizontal="center" vertical="center"/>
    </xf>
    <xf numFmtId="0" fontId="20" fillId="2" borderId="1" xfId="3" applyFont="1" applyFill="1" applyBorder="1" applyAlignment="1">
      <alignment horizontal="right" vertical="center"/>
    </xf>
    <xf numFmtId="0" fontId="19" fillId="2" borderId="1" xfId="3" applyFont="1" applyFill="1" applyBorder="1" applyAlignment="1">
      <alignment horizontal="right" vertical="center"/>
    </xf>
    <xf numFmtId="0" fontId="20" fillId="2" borderId="1" xfId="3" quotePrefix="1" applyFont="1" applyFill="1" applyBorder="1" applyAlignment="1">
      <alignment horizontal="justify" vertical="center" wrapText="1"/>
    </xf>
    <xf numFmtId="3" fontId="20" fillId="2" borderId="1" xfId="3" applyNumberFormat="1" applyFont="1" applyFill="1" applyBorder="1" applyAlignment="1">
      <alignment horizontal="right" vertical="center"/>
    </xf>
    <xf numFmtId="169" fontId="20" fillId="2" borderId="1" xfId="0" applyNumberFormat="1" applyFont="1" applyFill="1" applyBorder="1" applyAlignment="1">
      <alignment horizontal="center" vertical="center" wrapText="1"/>
    </xf>
    <xf numFmtId="0" fontId="19" fillId="2" borderId="0" xfId="0" applyFont="1" applyFill="1" applyAlignment="1">
      <alignment horizontal="center" vertical="center" wrapText="1"/>
    </xf>
    <xf numFmtId="10" fontId="19" fillId="2" borderId="1" xfId="0" applyNumberFormat="1" applyFont="1" applyFill="1" applyBorder="1" applyAlignment="1">
      <alignment horizontal="center" vertical="center" wrapText="1"/>
    </xf>
    <xf numFmtId="3" fontId="22" fillId="2" borderId="1" xfId="0" applyNumberFormat="1" applyFont="1" applyFill="1" applyBorder="1" applyAlignment="1">
      <alignment horizontal="right" vertical="center" wrapText="1"/>
    </xf>
    <xf numFmtId="3" fontId="22" fillId="2" borderId="1" xfId="0" applyNumberFormat="1" applyFont="1" applyFill="1" applyBorder="1" applyAlignment="1">
      <alignment horizontal="center" vertical="center" wrapText="1"/>
    </xf>
    <xf numFmtId="0" fontId="22" fillId="2" borderId="0" xfId="0" applyFont="1" applyFill="1" applyAlignment="1">
      <alignment vertical="top" wrapText="1"/>
    </xf>
    <xf numFmtId="0" fontId="26" fillId="2" borderId="0" xfId="0" applyFont="1" applyFill="1" applyAlignment="1">
      <alignment vertical="top" wrapText="1"/>
    </xf>
    <xf numFmtId="4" fontId="20" fillId="2" borderId="0" xfId="0" applyNumberFormat="1" applyFont="1" applyFill="1" applyAlignment="1">
      <alignment vertical="top" wrapText="1"/>
    </xf>
    <xf numFmtId="2" fontId="20" fillId="2" borderId="0" xfId="0" applyNumberFormat="1" applyFont="1" applyFill="1" applyAlignment="1">
      <alignment vertical="top" wrapText="1"/>
    </xf>
    <xf numFmtId="168" fontId="20" fillId="2" borderId="1" xfId="0" applyNumberFormat="1" applyFont="1" applyFill="1" applyBorder="1" applyAlignment="1">
      <alignment horizontal="center" vertical="center" wrapText="1"/>
    </xf>
    <xf numFmtId="165" fontId="22" fillId="2" borderId="1" xfId="1" applyNumberFormat="1" applyFont="1" applyFill="1" applyBorder="1" applyAlignment="1">
      <alignment horizontal="center" vertical="center" wrapText="1"/>
    </xf>
    <xf numFmtId="9" fontId="22" fillId="2" borderId="1" xfId="0" applyNumberFormat="1" applyFont="1" applyFill="1" applyBorder="1" applyAlignment="1">
      <alignment horizontal="center" vertical="center" wrapText="1"/>
    </xf>
    <xf numFmtId="164" fontId="20" fillId="2" borderId="1" xfId="0" applyNumberFormat="1" applyFont="1" applyFill="1" applyBorder="1" applyAlignment="1">
      <alignment horizontal="center" vertical="center" wrapText="1"/>
    </xf>
    <xf numFmtId="43" fontId="19" fillId="2" borderId="1" xfId="0" applyNumberFormat="1" applyFont="1" applyFill="1" applyBorder="1" applyAlignment="1">
      <alignment horizontal="center" vertical="center" wrapText="1"/>
    </xf>
    <xf numFmtId="174" fontId="20" fillId="2" borderId="0" xfId="0" applyNumberFormat="1" applyFont="1" applyFill="1" applyAlignment="1">
      <alignment vertical="top" wrapText="1"/>
    </xf>
    <xf numFmtId="0" fontId="24" fillId="2" borderId="1" xfId="0" applyFont="1" applyFill="1" applyBorder="1" applyAlignment="1">
      <alignment horizontal="center" vertical="center" wrapText="1"/>
    </xf>
    <xf numFmtId="165" fontId="20" fillId="2" borderId="0" xfId="0" applyNumberFormat="1" applyFont="1" applyFill="1" applyAlignment="1">
      <alignment vertical="center" wrapText="1"/>
    </xf>
    <xf numFmtId="3" fontId="20" fillId="2" borderId="0" xfId="0" applyNumberFormat="1" applyFont="1" applyFill="1" applyAlignment="1">
      <alignment vertical="center" wrapText="1"/>
    </xf>
    <xf numFmtId="0" fontId="20" fillId="2" borderId="0" xfId="0" applyFont="1" applyFill="1" applyAlignment="1">
      <alignment vertical="center" wrapText="1"/>
    </xf>
    <xf numFmtId="0" fontId="21" fillId="2" borderId="0" xfId="0" applyFont="1" applyFill="1" applyAlignment="1">
      <alignment vertical="center" wrapText="1"/>
    </xf>
    <xf numFmtId="3" fontId="24" fillId="2" borderId="1" xfId="0" applyNumberFormat="1" applyFont="1" applyFill="1" applyBorder="1" applyAlignment="1">
      <alignment horizontal="right" vertical="center" wrapText="1"/>
    </xf>
    <xf numFmtId="0" fontId="24" fillId="2" borderId="1" xfId="0" applyFont="1" applyFill="1" applyBorder="1" applyAlignment="1">
      <alignment horizontal="right" vertical="center" wrapText="1"/>
    </xf>
    <xf numFmtId="1" fontId="20" fillId="2" borderId="1" xfId="0" applyNumberFormat="1" applyFont="1" applyFill="1" applyBorder="1" applyAlignment="1">
      <alignment horizontal="right" vertical="center" wrapText="1"/>
    </xf>
    <xf numFmtId="1" fontId="19" fillId="2" borderId="1" xfId="0" applyNumberFormat="1" applyFont="1" applyFill="1" applyBorder="1" applyAlignment="1">
      <alignment horizontal="right" vertical="center" wrapText="1"/>
    </xf>
    <xf numFmtId="1" fontId="19" fillId="2" borderId="1" xfId="3" applyNumberFormat="1" applyFont="1" applyFill="1" applyBorder="1" applyAlignment="1">
      <alignment horizontal="right" vertical="center"/>
    </xf>
    <xf numFmtId="2" fontId="20" fillId="2" borderId="1" xfId="1" applyNumberFormat="1" applyFont="1" applyFill="1" applyBorder="1" applyAlignment="1">
      <alignment horizontal="center" vertical="center" wrapText="1"/>
    </xf>
    <xf numFmtId="0" fontId="19" fillId="2" borderId="1" xfId="9" applyFont="1" applyFill="1" applyBorder="1" applyAlignment="1">
      <alignment horizontal="center" vertical="center"/>
    </xf>
    <xf numFmtId="0" fontId="19" fillId="2" borderId="1" xfId="9" applyFont="1" applyFill="1" applyBorder="1" applyAlignment="1">
      <alignment horizontal="right" vertical="center"/>
    </xf>
    <xf numFmtId="172" fontId="20" fillId="2" borderId="1" xfId="0" applyNumberFormat="1" applyFont="1" applyFill="1" applyBorder="1" applyAlignment="1">
      <alignment horizontal="center" vertical="center" wrapText="1"/>
    </xf>
    <xf numFmtId="2" fontId="20" fillId="2" borderId="1" xfId="9" applyNumberFormat="1" applyFont="1" applyFill="1" applyBorder="1" applyAlignment="1">
      <alignment horizontal="center" vertical="center"/>
    </xf>
    <xf numFmtId="2" fontId="19" fillId="2" borderId="1" xfId="0" quotePrefix="1" applyNumberFormat="1" applyFont="1" applyFill="1" applyBorder="1" applyAlignment="1">
      <alignment horizontal="center" vertical="center" wrapText="1"/>
    </xf>
    <xf numFmtId="168" fontId="19" fillId="2" borderId="1" xfId="0" quotePrefix="1" applyNumberFormat="1" applyFont="1" applyFill="1" applyBorder="1" applyAlignment="1">
      <alignment horizontal="center" vertical="center" wrapText="1"/>
    </xf>
    <xf numFmtId="168" fontId="19" fillId="2" borderId="1" xfId="0" applyNumberFormat="1" applyFont="1" applyFill="1" applyBorder="1" applyAlignment="1">
      <alignment horizontal="center" vertical="center" wrapText="1"/>
    </xf>
    <xf numFmtId="3" fontId="20" fillId="2" borderId="1" xfId="1" applyNumberFormat="1" applyFont="1" applyFill="1" applyBorder="1" applyAlignment="1">
      <alignment horizontal="center" vertical="center" wrapText="1"/>
    </xf>
    <xf numFmtId="3" fontId="19" fillId="2" borderId="0" xfId="0" applyNumberFormat="1" applyFont="1" applyFill="1" applyAlignment="1">
      <alignment vertical="top" wrapText="1"/>
    </xf>
    <xf numFmtId="0" fontId="19" fillId="2" borderId="1" xfId="0" applyFont="1" applyFill="1" applyBorder="1" applyAlignment="1">
      <alignment horizontal="justify" vertical="center"/>
    </xf>
    <xf numFmtId="0" fontId="20" fillId="2" borderId="1" xfId="0" applyFont="1" applyFill="1" applyBorder="1" applyAlignment="1">
      <alignment horizontal="justify" vertical="center"/>
    </xf>
    <xf numFmtId="2" fontId="19" fillId="2" borderId="1" xfId="1" applyNumberFormat="1" applyFont="1" applyFill="1" applyBorder="1" applyAlignment="1">
      <alignment horizontal="center" vertical="center" wrapText="1"/>
    </xf>
    <xf numFmtId="0" fontId="24" fillId="2" borderId="1" xfId="0" applyFont="1" applyFill="1" applyBorder="1" applyAlignment="1">
      <alignment horizontal="justify" vertical="center"/>
    </xf>
    <xf numFmtId="0" fontId="24" fillId="2" borderId="1" xfId="0" applyFont="1" applyFill="1" applyBorder="1" applyAlignment="1">
      <alignment horizontal="center" vertical="center"/>
    </xf>
    <xf numFmtId="0" fontId="24" fillId="2" borderId="1" xfId="0" applyFont="1" applyFill="1" applyBorder="1" applyAlignment="1">
      <alignment horizontal="right" vertical="center"/>
    </xf>
    <xf numFmtId="164" fontId="19" fillId="2" borderId="1" xfId="1" applyFont="1" applyFill="1" applyBorder="1" applyAlignment="1">
      <alignment horizontal="right" vertical="center" wrapText="1"/>
    </xf>
    <xf numFmtId="164" fontId="19" fillId="2" borderId="1" xfId="1" applyFont="1" applyFill="1" applyBorder="1" applyAlignment="1">
      <alignment horizontal="center" vertical="center" wrapText="1"/>
    </xf>
    <xf numFmtId="0" fontId="19" fillId="2" borderId="1" xfId="0" applyFont="1" applyFill="1" applyBorder="1" applyAlignment="1">
      <alignment horizontal="center" vertical="top" wrapText="1"/>
    </xf>
    <xf numFmtId="164" fontId="20" fillId="2" borderId="1" xfId="1" applyFont="1" applyFill="1" applyBorder="1" applyAlignment="1">
      <alignment horizontal="right" vertical="center" wrapText="1"/>
    </xf>
    <xf numFmtId="164" fontId="20" fillId="2" borderId="1" xfId="1" applyFont="1" applyFill="1" applyBorder="1" applyAlignment="1">
      <alignment horizontal="center" vertical="center" wrapText="1"/>
    </xf>
    <xf numFmtId="43" fontId="20" fillId="2" borderId="1" xfId="0" applyNumberFormat="1" applyFont="1" applyFill="1" applyBorder="1" applyAlignment="1">
      <alignment horizontal="center" vertical="center" wrapText="1"/>
    </xf>
    <xf numFmtId="171" fontId="20" fillId="2" borderId="3" xfId="1" applyNumberFormat="1" applyFont="1" applyFill="1" applyBorder="1" applyAlignment="1">
      <alignment horizontal="center" vertical="center" wrapText="1"/>
    </xf>
    <xf numFmtId="0" fontId="20" fillId="2" borderId="1" xfId="7" applyFont="1" applyFill="1" applyBorder="1" applyAlignment="1">
      <alignment horizontal="center" vertical="center"/>
    </xf>
    <xf numFmtId="0" fontId="20" fillId="2" borderId="1" xfId="3" applyFont="1" applyFill="1" applyBorder="1" applyAlignment="1">
      <alignment horizontal="justify" vertical="center" wrapText="1"/>
    </xf>
    <xf numFmtId="0" fontId="19" fillId="2" borderId="1" xfId="3" applyFont="1" applyFill="1" applyBorder="1" applyAlignment="1">
      <alignment horizontal="justify" vertical="center" wrapText="1"/>
    </xf>
    <xf numFmtId="164" fontId="19" fillId="2" borderId="1" xfId="1" applyFont="1" applyFill="1" applyBorder="1" applyAlignment="1">
      <alignment horizontal="right" vertical="center"/>
    </xf>
    <xf numFmtId="164" fontId="19" fillId="2" borderId="1" xfId="1" applyFont="1" applyFill="1" applyBorder="1" applyAlignment="1">
      <alignment horizontal="center" vertical="center"/>
    </xf>
    <xf numFmtId="2" fontId="19" fillId="2" borderId="3" xfId="0" applyNumberFormat="1" applyFont="1" applyFill="1" applyBorder="1" applyAlignment="1">
      <alignment horizontal="center" vertical="center" wrapText="1"/>
    </xf>
    <xf numFmtId="164" fontId="20" fillId="2" borderId="1" xfId="1" applyFont="1" applyFill="1" applyBorder="1" applyAlignment="1">
      <alignment horizontal="right" vertical="center"/>
    </xf>
    <xf numFmtId="164" fontId="20" fillId="2" borderId="1" xfId="1" applyFont="1" applyFill="1" applyBorder="1" applyAlignment="1">
      <alignment horizontal="center" vertical="center"/>
    </xf>
    <xf numFmtId="2" fontId="20" fillId="2" borderId="3" xfId="0" applyNumberFormat="1" applyFont="1" applyFill="1" applyBorder="1" applyAlignment="1">
      <alignment horizontal="center" vertical="center" wrapText="1"/>
    </xf>
    <xf numFmtId="2" fontId="19" fillId="2" borderId="1" xfId="3" applyNumberFormat="1" applyFont="1" applyFill="1" applyBorder="1" applyAlignment="1">
      <alignment horizontal="center" vertical="center"/>
    </xf>
    <xf numFmtId="2" fontId="20" fillId="2" borderId="1" xfId="3" applyNumberFormat="1" applyFont="1" applyFill="1" applyBorder="1" applyAlignment="1">
      <alignment horizontal="center" vertical="center"/>
    </xf>
    <xf numFmtId="0" fontId="19" fillId="2" borderId="1" xfId="7" applyFont="1" applyFill="1" applyBorder="1" applyAlignment="1">
      <alignment horizontal="center" vertical="center"/>
    </xf>
    <xf numFmtId="2" fontId="20" fillId="2" borderId="1" xfId="0" quotePrefix="1" applyNumberFormat="1" applyFont="1" applyFill="1" applyBorder="1" applyAlignment="1">
      <alignment horizontal="center" vertical="center" wrapText="1"/>
    </xf>
    <xf numFmtId="0" fontId="20" fillId="2" borderId="0" xfId="0" applyFont="1" applyFill="1" applyAlignment="1">
      <alignment horizontal="center" vertical="top" wrapText="1"/>
    </xf>
    <xf numFmtId="2" fontId="19" fillId="2" borderId="1" xfId="3" applyNumberFormat="1" applyFont="1" applyFill="1" applyBorder="1" applyAlignment="1">
      <alignment horizontal="right" vertical="center"/>
    </xf>
    <xf numFmtId="164" fontId="19" fillId="2" borderId="1" xfId="0" applyNumberFormat="1" applyFont="1" applyFill="1" applyBorder="1" applyAlignment="1">
      <alignment horizontal="center" vertical="center" wrapText="1"/>
    </xf>
    <xf numFmtId="2" fontId="20" fillId="2" borderId="1" xfId="3" applyNumberFormat="1" applyFont="1" applyFill="1" applyBorder="1" applyAlignment="1">
      <alignment horizontal="right" vertical="center"/>
    </xf>
    <xf numFmtId="0" fontId="19" fillId="2" borderId="3" xfId="0" applyFont="1" applyFill="1" applyBorder="1" applyAlignment="1">
      <alignment horizontal="center" vertical="center" wrapText="1"/>
    </xf>
    <xf numFmtId="0" fontId="19" fillId="2" borderId="1" xfId="3" quotePrefix="1" applyFont="1" applyFill="1" applyBorder="1" applyAlignment="1">
      <alignment horizontal="center" vertical="center" wrapText="1"/>
    </xf>
    <xf numFmtId="2" fontId="19" fillId="2" borderId="1" xfId="3" quotePrefix="1" applyNumberFormat="1" applyFont="1" applyFill="1" applyBorder="1" applyAlignment="1">
      <alignment horizontal="right" vertical="center" wrapText="1"/>
    </xf>
    <xf numFmtId="2" fontId="19" fillId="2" borderId="1" xfId="3" quotePrefix="1" applyNumberFormat="1" applyFont="1" applyFill="1" applyBorder="1" applyAlignment="1">
      <alignment horizontal="center" vertical="center" wrapText="1"/>
    </xf>
    <xf numFmtId="0" fontId="20" fillId="2" borderId="1" xfId="3" quotePrefix="1" applyFont="1" applyFill="1" applyBorder="1" applyAlignment="1">
      <alignment horizontal="center" vertical="center" wrapText="1"/>
    </xf>
    <xf numFmtId="2" fontId="20" fillId="2" borderId="1" xfId="3" quotePrefix="1" applyNumberFormat="1" applyFont="1" applyFill="1" applyBorder="1" applyAlignment="1">
      <alignment horizontal="right" vertical="center" wrapText="1"/>
    </xf>
    <xf numFmtId="2" fontId="20" fillId="2" borderId="1" xfId="3" quotePrefix="1" applyNumberFormat="1" applyFont="1" applyFill="1" applyBorder="1" applyAlignment="1">
      <alignment horizontal="center" vertical="center" wrapText="1"/>
    </xf>
    <xf numFmtId="167" fontId="20" fillId="2" borderId="1" xfId="1" applyNumberFormat="1" applyFont="1" applyFill="1" applyBorder="1" applyAlignment="1">
      <alignment horizontal="center" vertical="center" wrapText="1"/>
    </xf>
    <xf numFmtId="2" fontId="20" fillId="2" borderId="1" xfId="0" applyNumberFormat="1" applyFont="1" applyFill="1" applyBorder="1" applyAlignment="1">
      <alignment horizontal="right" vertical="center"/>
    </xf>
    <xf numFmtId="2" fontId="27" fillId="2" borderId="1" xfId="3" quotePrefix="1" applyNumberFormat="1" applyFont="1" applyFill="1" applyBorder="1" applyAlignment="1">
      <alignment horizontal="center" vertical="center" wrapText="1"/>
    </xf>
    <xf numFmtId="2" fontId="20" fillId="2" borderId="1" xfId="0" applyNumberFormat="1" applyFont="1" applyFill="1" applyBorder="1" applyAlignment="1">
      <alignment horizontal="center" vertical="center"/>
    </xf>
    <xf numFmtId="0" fontId="20" fillId="2" borderId="1" xfId="3" applyFont="1" applyFill="1" applyBorder="1" applyAlignment="1">
      <alignment horizontal="center" vertical="center" wrapText="1"/>
    </xf>
    <xf numFmtId="2" fontId="20" fillId="2" borderId="1" xfId="3" applyNumberFormat="1" applyFont="1" applyFill="1" applyBorder="1" applyAlignment="1">
      <alignment horizontal="right" vertical="center" wrapText="1"/>
    </xf>
    <xf numFmtId="0" fontId="24" fillId="2" borderId="1" xfId="3" applyFont="1" applyFill="1" applyBorder="1" applyAlignment="1">
      <alignment horizontal="center" vertical="center"/>
    </xf>
    <xf numFmtId="0" fontId="24" fillId="2" borderId="1" xfId="3" applyFont="1" applyFill="1" applyBorder="1" applyAlignment="1">
      <alignment horizontal="justify" vertical="center" wrapText="1"/>
    </xf>
    <xf numFmtId="2" fontId="24" fillId="2" borderId="1" xfId="3" applyNumberFormat="1" applyFont="1" applyFill="1" applyBorder="1" applyAlignment="1">
      <alignment horizontal="right" vertical="center"/>
    </xf>
    <xf numFmtId="2" fontId="24" fillId="2" borderId="1" xfId="0" applyNumberFormat="1" applyFont="1" applyFill="1" applyBorder="1" applyAlignment="1">
      <alignment horizontal="right" vertical="center"/>
    </xf>
    <xf numFmtId="2" fontId="24" fillId="2" borderId="1" xfId="3" quotePrefix="1" applyNumberFormat="1" applyFont="1" applyFill="1" applyBorder="1" applyAlignment="1">
      <alignment horizontal="center" vertical="center" wrapText="1"/>
    </xf>
    <xf numFmtId="2" fontId="24" fillId="2" borderId="1" xfId="0" applyNumberFormat="1" applyFont="1" applyFill="1" applyBorder="1" applyAlignment="1">
      <alignment horizontal="center" vertical="center"/>
    </xf>
    <xf numFmtId="0" fontId="19" fillId="2" borderId="1" xfId="7" quotePrefix="1" applyFont="1" applyFill="1" applyBorder="1" applyAlignment="1">
      <alignment horizontal="justify" vertical="center" wrapText="1"/>
    </xf>
    <xf numFmtId="0" fontId="19" fillId="2" borderId="1" xfId="7" applyFont="1" applyFill="1" applyBorder="1" applyAlignment="1">
      <alignment horizontal="right" vertical="center"/>
    </xf>
    <xf numFmtId="2" fontId="19" fillId="2" borderId="1" xfId="7" applyNumberFormat="1" applyFont="1" applyFill="1" applyBorder="1" applyAlignment="1">
      <alignment horizontal="center" vertical="center"/>
    </xf>
    <xf numFmtId="168" fontId="19" fillId="2" borderId="1" xfId="7" applyNumberFormat="1" applyFont="1" applyFill="1" applyBorder="1" applyAlignment="1">
      <alignment horizontal="center" vertical="center"/>
    </xf>
    <xf numFmtId="2" fontId="19" fillId="2" borderId="1" xfId="7" applyNumberFormat="1" applyFont="1" applyFill="1" applyBorder="1" applyAlignment="1">
      <alignment horizontal="right" vertical="center"/>
    </xf>
    <xf numFmtId="2" fontId="20" fillId="2" borderId="1" xfId="0" applyNumberFormat="1" applyFont="1" applyFill="1" applyBorder="1" applyAlignment="1">
      <alignment horizontal="center"/>
    </xf>
    <xf numFmtId="0" fontId="20" fillId="2" borderId="1" xfId="0" applyFont="1" applyFill="1" applyBorder="1" applyAlignment="1">
      <alignment horizontal="center"/>
    </xf>
    <xf numFmtId="2" fontId="22" fillId="2" borderId="1" xfId="3" applyNumberFormat="1" applyFont="1" applyFill="1" applyBorder="1" applyAlignment="1">
      <alignment horizontal="center" vertical="center"/>
    </xf>
    <xf numFmtId="2" fontId="24" fillId="2" borderId="1" xfId="3" applyNumberFormat="1" applyFont="1" applyFill="1" applyBorder="1" applyAlignment="1">
      <alignment horizontal="center" vertical="center"/>
    </xf>
    <xf numFmtId="0" fontId="24" fillId="2" borderId="1" xfId="3" quotePrefix="1" applyFont="1" applyFill="1" applyBorder="1" applyAlignment="1">
      <alignment horizontal="justify" vertical="center" wrapText="1"/>
    </xf>
    <xf numFmtId="0" fontId="24" fillId="2" borderId="1" xfId="3" applyFont="1" applyFill="1" applyBorder="1" applyAlignment="1">
      <alignment horizontal="right" vertical="center"/>
    </xf>
    <xf numFmtId="0" fontId="22" fillId="2" borderId="1" xfId="3" quotePrefix="1" applyFont="1" applyFill="1" applyBorder="1" applyAlignment="1">
      <alignment horizontal="justify" vertical="center" wrapText="1"/>
    </xf>
    <xf numFmtId="0" fontId="22" fillId="2" borderId="1" xfId="3" applyFont="1" applyFill="1" applyBorder="1" applyAlignment="1">
      <alignment horizontal="center" vertical="center"/>
    </xf>
    <xf numFmtId="0" fontId="22" fillId="2" borderId="1" xfId="3" applyFont="1" applyFill="1" applyBorder="1" applyAlignment="1">
      <alignment horizontal="right" vertical="center"/>
    </xf>
    <xf numFmtId="1" fontId="22" fillId="2" borderId="1" xfId="0" applyNumberFormat="1" applyFont="1" applyFill="1" applyBorder="1" applyAlignment="1">
      <alignment horizontal="center" vertical="center" wrapText="1"/>
    </xf>
    <xf numFmtId="4" fontId="22" fillId="2" borderId="1" xfId="0" applyNumberFormat="1" applyFont="1" applyFill="1" applyBorder="1" applyAlignment="1">
      <alignment horizontal="center" vertical="center" wrapText="1"/>
    </xf>
    <xf numFmtId="168" fontId="20" fillId="2" borderId="1" xfId="7" applyNumberFormat="1" applyFont="1" applyFill="1" applyBorder="1" applyAlignment="1">
      <alignment horizontal="right" vertical="center"/>
    </xf>
    <xf numFmtId="168" fontId="20" fillId="2" borderId="1" xfId="7" applyNumberFormat="1" applyFont="1" applyFill="1" applyBorder="1" applyAlignment="1">
      <alignment horizontal="center" vertical="center"/>
    </xf>
    <xf numFmtId="168" fontId="20" fillId="2" borderId="1" xfId="3" applyNumberFormat="1" applyFont="1" applyFill="1" applyBorder="1" applyAlignment="1">
      <alignment horizontal="center" vertical="center"/>
    </xf>
    <xf numFmtId="168" fontId="20" fillId="2" borderId="1" xfId="3" applyNumberFormat="1" applyFont="1" applyFill="1" applyBorder="1" applyAlignment="1">
      <alignment horizontal="right" vertical="center"/>
    </xf>
    <xf numFmtId="0" fontId="20" fillId="2" borderId="1" xfId="7" quotePrefix="1" applyFont="1" applyFill="1" applyBorder="1" applyAlignment="1">
      <alignment horizontal="justify" vertical="center" wrapText="1"/>
    </xf>
    <xf numFmtId="2" fontId="19" fillId="2" borderId="1" xfId="0" applyNumberFormat="1" applyFont="1" applyFill="1" applyBorder="1" applyAlignment="1">
      <alignment horizontal="right" vertical="center"/>
    </xf>
    <xf numFmtId="0" fontId="22" fillId="2" borderId="1" xfId="0" applyFont="1" applyFill="1" applyBorder="1" applyAlignment="1">
      <alignment horizontal="justify" vertical="center" wrapText="1"/>
    </xf>
    <xf numFmtId="0" fontId="20" fillId="2" borderId="0" xfId="0" applyFont="1" applyFill="1" applyAlignment="1">
      <alignment horizontal="right"/>
    </xf>
    <xf numFmtId="0" fontId="20" fillId="2" borderId="0" xfId="0" applyFont="1" applyFill="1" applyAlignment="1">
      <alignment horizontal="center"/>
    </xf>
    <xf numFmtId="2" fontId="20" fillId="2" borderId="1" xfId="0" applyNumberFormat="1" applyFont="1" applyFill="1" applyBorder="1" applyAlignment="1">
      <alignment horizontal="justify" vertical="center"/>
    </xf>
    <xf numFmtId="0" fontId="20" fillId="2" borderId="1" xfId="0" applyFont="1" applyFill="1" applyBorder="1" applyAlignment="1">
      <alignment horizontal="center" wrapText="1"/>
    </xf>
    <xf numFmtId="0" fontId="20" fillId="2" borderId="1" xfId="0" applyFont="1" applyFill="1" applyBorder="1" applyAlignment="1">
      <alignment horizontal="right"/>
    </xf>
    <xf numFmtId="0" fontId="20" fillId="2" borderId="0" xfId="0" applyFont="1" applyFill="1" applyAlignment="1">
      <alignment horizontal="center" vertical="center"/>
    </xf>
    <xf numFmtId="0" fontId="20" fillId="2" borderId="1" xfId="9" applyFont="1" applyFill="1" applyBorder="1" applyAlignment="1">
      <alignment horizontal="justify" vertical="center" wrapText="1"/>
    </xf>
    <xf numFmtId="168" fontId="20" fillId="2" borderId="1" xfId="0" applyNumberFormat="1" applyFont="1" applyFill="1" applyBorder="1" applyAlignment="1">
      <alignment horizontal="right" vertical="center"/>
    </xf>
    <xf numFmtId="168" fontId="20" fillId="2" borderId="1" xfId="0" applyNumberFormat="1" applyFont="1" applyFill="1" applyBorder="1" applyAlignment="1">
      <alignment horizontal="center" vertical="center"/>
    </xf>
    <xf numFmtId="3" fontId="20" fillId="2" borderId="1" xfId="0" applyNumberFormat="1" applyFont="1" applyFill="1" applyBorder="1" applyAlignment="1">
      <alignment horizontal="right" vertical="center"/>
    </xf>
    <xf numFmtId="1" fontId="20" fillId="2" borderId="1" xfId="0" applyNumberFormat="1" applyFont="1" applyFill="1" applyBorder="1" applyAlignment="1">
      <alignment horizontal="center" vertical="center"/>
    </xf>
    <xf numFmtId="9" fontId="20" fillId="2" borderId="1" xfId="0" applyNumberFormat="1" applyFont="1" applyFill="1" applyBorder="1" applyAlignment="1">
      <alignment horizontal="center" vertical="center"/>
    </xf>
    <xf numFmtId="2" fontId="19" fillId="2" borderId="1" xfId="0" applyNumberFormat="1" applyFont="1" applyFill="1" applyBorder="1" applyAlignment="1">
      <alignment horizontal="center" vertical="center"/>
    </xf>
    <xf numFmtId="9" fontId="19" fillId="2" borderId="1" xfId="0" applyNumberFormat="1" applyFont="1" applyFill="1" applyBorder="1" applyAlignment="1">
      <alignment horizontal="center" vertical="center"/>
    </xf>
    <xf numFmtId="9" fontId="19" fillId="2" borderId="1" xfId="0" applyNumberFormat="1" applyFont="1" applyFill="1" applyBorder="1" applyAlignment="1">
      <alignment horizontal="right" vertical="center" wrapText="1"/>
    </xf>
    <xf numFmtId="0" fontId="20" fillId="2" borderId="1" xfId="0" applyFont="1" applyFill="1" applyBorder="1" applyAlignment="1">
      <alignment horizontal="right" wrapText="1"/>
    </xf>
    <xf numFmtId="175" fontId="30" fillId="2" borderId="0" xfId="0" applyNumberFormat="1" applyFont="1" applyFill="1" applyAlignment="1">
      <alignment vertical="top" wrapText="1"/>
    </xf>
    <xf numFmtId="165" fontId="24" fillId="2" borderId="1" xfId="1" applyNumberFormat="1" applyFont="1" applyFill="1" applyBorder="1" applyAlignment="1">
      <alignment horizontal="center" vertical="center" wrapText="1"/>
    </xf>
    <xf numFmtId="9" fontId="24" fillId="2" borderId="1" xfId="0" applyNumberFormat="1" applyFont="1" applyFill="1" applyBorder="1" applyAlignment="1">
      <alignment horizontal="center" vertical="center" wrapText="1"/>
    </xf>
    <xf numFmtId="0" fontId="21" fillId="2" borderId="1" xfId="0" applyFont="1" applyFill="1" applyBorder="1" applyAlignment="1">
      <alignment horizontal="center"/>
    </xf>
    <xf numFmtId="0" fontId="23" fillId="2" borderId="1" xfId="0" applyFont="1" applyFill="1" applyBorder="1" applyAlignment="1">
      <alignment horizontal="center" vertical="center" wrapText="1"/>
    </xf>
    <xf numFmtId="0" fontId="23" fillId="2" borderId="1" xfId="0" applyFont="1" applyFill="1" applyBorder="1"/>
    <xf numFmtId="0" fontId="25" fillId="2" borderId="1" xfId="0" applyFont="1" applyFill="1" applyBorder="1"/>
    <xf numFmtId="0" fontId="21" fillId="2" borderId="1" xfId="0" applyFont="1" applyFill="1" applyBorder="1"/>
    <xf numFmtId="0" fontId="21" fillId="2" borderId="1" xfId="0" applyFont="1" applyFill="1" applyBorder="1" applyAlignment="1">
      <alignment vertical="top" wrapText="1"/>
    </xf>
    <xf numFmtId="0" fontId="26" fillId="2" borderId="1" xfId="0" applyFont="1" applyFill="1" applyBorder="1" applyAlignment="1">
      <alignment vertical="top" wrapText="1"/>
    </xf>
    <xf numFmtId="3" fontId="21" fillId="2" borderId="1" xfId="0" applyNumberFormat="1" applyFont="1" applyFill="1" applyBorder="1" applyAlignment="1">
      <alignment vertical="top" wrapText="1"/>
    </xf>
    <xf numFmtId="0" fontId="21" fillId="2" borderId="1" xfId="0" applyFont="1" applyFill="1" applyBorder="1" applyAlignment="1">
      <alignment vertical="center" wrapText="1"/>
    </xf>
    <xf numFmtId="0" fontId="25" fillId="2" borderId="1" xfId="0" applyFont="1" applyFill="1" applyBorder="1" applyAlignment="1">
      <alignment vertical="top" wrapText="1"/>
    </xf>
    <xf numFmtId="0" fontId="21" fillId="2" borderId="1" xfId="0" applyFont="1" applyFill="1" applyBorder="1" applyAlignment="1">
      <alignment horizontal="justify" vertical="center"/>
    </xf>
    <xf numFmtId="9" fontId="21" fillId="2" borderId="1" xfId="0" applyNumberFormat="1" applyFont="1" applyFill="1" applyBorder="1" applyAlignment="1">
      <alignment horizontal="center" vertical="center" wrapText="1"/>
    </xf>
    <xf numFmtId="0" fontId="21" fillId="2" borderId="1" xfId="0" applyFont="1" applyFill="1" applyBorder="1" applyAlignment="1">
      <alignment horizontal="center" vertical="center"/>
    </xf>
    <xf numFmtId="165" fontId="24" fillId="2" borderId="1" xfId="1" applyNumberFormat="1" applyFont="1" applyFill="1" applyBorder="1" applyAlignment="1">
      <alignment horizontal="right" vertical="center" wrapText="1"/>
    </xf>
    <xf numFmtId="0" fontId="26" fillId="2" borderId="1" xfId="0" applyFont="1" applyFill="1" applyBorder="1" applyAlignment="1">
      <alignment horizontal="center" vertical="center" wrapText="1"/>
    </xf>
    <xf numFmtId="0" fontId="21" fillId="2" borderId="1" xfId="0" applyFont="1" applyFill="1" applyBorder="1" applyAlignment="1">
      <alignment horizontal="center" vertical="center" wrapText="1"/>
    </xf>
    <xf numFmtId="0" fontId="25" fillId="2" borderId="1" xfId="0" applyFont="1" applyFill="1" applyBorder="1" applyAlignment="1">
      <alignment horizontal="center" vertical="center" wrapText="1"/>
    </xf>
    <xf numFmtId="2" fontId="19" fillId="2" borderId="1" xfId="0" applyNumberFormat="1" applyFont="1" applyFill="1" applyBorder="1" applyAlignment="1">
      <alignment horizontal="right" vertical="center" wrapText="1"/>
    </xf>
    <xf numFmtId="167" fontId="20" fillId="2" borderId="1" xfId="1" applyNumberFormat="1" applyFont="1" applyFill="1" applyBorder="1" applyAlignment="1">
      <alignment horizontal="right" vertical="center"/>
    </xf>
    <xf numFmtId="165" fontId="20" fillId="2" borderId="1" xfId="1" applyNumberFormat="1" applyFont="1" applyFill="1" applyBorder="1" applyAlignment="1">
      <alignment horizontal="left" vertical="center" wrapText="1"/>
    </xf>
    <xf numFmtId="168" fontId="19" fillId="2" borderId="1" xfId="3" applyNumberFormat="1" applyFont="1" applyFill="1" applyBorder="1" applyAlignment="1">
      <alignment horizontal="right" vertical="center"/>
    </xf>
    <xf numFmtId="168" fontId="19" fillId="2" borderId="1" xfId="3" applyNumberFormat="1" applyFont="1" applyFill="1" applyBorder="1" applyAlignment="1">
      <alignment horizontal="center" vertical="center"/>
    </xf>
    <xf numFmtId="168" fontId="19" fillId="2" borderId="1" xfId="7" applyNumberFormat="1" applyFont="1" applyFill="1" applyBorder="1" applyAlignment="1">
      <alignment horizontal="right" vertical="center"/>
    </xf>
    <xf numFmtId="2" fontId="23" fillId="2" borderId="1" xfId="0" applyNumberFormat="1" applyFont="1" applyFill="1" applyBorder="1" applyAlignment="1">
      <alignment horizontal="center" vertical="center"/>
    </xf>
    <xf numFmtId="4" fontId="19" fillId="2" borderId="1" xfId="8" applyNumberFormat="1" applyFont="1" applyFill="1" applyBorder="1" applyAlignment="1">
      <alignment horizontal="right" vertical="center"/>
    </xf>
    <xf numFmtId="0" fontId="19" fillId="0" borderId="1" xfId="0" applyFont="1" applyBorder="1" applyAlignment="1">
      <alignment horizontal="center" vertical="center" wrapText="1"/>
    </xf>
    <xf numFmtId="0" fontId="20" fillId="0" borderId="1" xfId="0" applyFont="1" applyBorder="1" applyAlignment="1">
      <alignment horizontal="center" vertical="center"/>
    </xf>
    <xf numFmtId="3" fontId="19" fillId="0" borderId="1" xfId="0" applyNumberFormat="1" applyFont="1" applyBorder="1" applyAlignment="1">
      <alignment horizontal="center" vertical="center" wrapText="1"/>
    </xf>
    <xf numFmtId="3" fontId="20" fillId="0" borderId="1" xfId="0" applyNumberFormat="1" applyFont="1" applyBorder="1" applyAlignment="1">
      <alignment horizontal="center" vertical="center" wrapText="1"/>
    </xf>
    <xf numFmtId="4" fontId="20" fillId="0" borderId="1" xfId="0" applyNumberFormat="1" applyFont="1" applyBorder="1" applyAlignment="1">
      <alignment horizontal="center" vertical="center" wrapText="1"/>
    </xf>
    <xf numFmtId="1" fontId="20" fillId="0" borderId="1" xfId="0" applyNumberFormat="1" applyFont="1" applyBorder="1" applyAlignment="1">
      <alignment horizontal="center" vertical="center" wrapText="1"/>
    </xf>
    <xf numFmtId="0" fontId="20" fillId="0" borderId="1" xfId="0" applyFont="1" applyBorder="1" applyAlignment="1">
      <alignment horizontal="center" vertical="center" wrapText="1"/>
    </xf>
    <xf numFmtId="1" fontId="19" fillId="0" borderId="1" xfId="0" applyNumberFormat="1" applyFont="1" applyBorder="1" applyAlignment="1">
      <alignment horizontal="center" vertical="center" wrapText="1"/>
    </xf>
    <xf numFmtId="3" fontId="19" fillId="0" borderId="1" xfId="0" applyNumberFormat="1" applyFont="1" applyBorder="1" applyAlignment="1">
      <alignment horizontal="center" vertical="center"/>
    </xf>
    <xf numFmtId="169" fontId="20" fillId="0" borderId="1" xfId="0" applyNumberFormat="1" applyFont="1" applyBorder="1" applyAlignment="1">
      <alignment horizontal="center" vertical="center" wrapText="1"/>
    </xf>
    <xf numFmtId="3" fontId="24" fillId="0" borderId="1" xfId="0" applyNumberFormat="1" applyFont="1" applyBorder="1" applyAlignment="1">
      <alignment horizontal="center" vertical="center" wrapText="1"/>
    </xf>
    <xf numFmtId="2" fontId="19" fillId="0" borderId="1" xfId="0" applyNumberFormat="1" applyFont="1" applyBorder="1" applyAlignment="1">
      <alignment horizontal="center" vertical="center" wrapText="1"/>
    </xf>
    <xf numFmtId="165" fontId="19" fillId="0" borderId="1" xfId="1" applyNumberFormat="1" applyFont="1" applyFill="1" applyBorder="1" applyAlignment="1">
      <alignment horizontal="center" vertical="center" wrapText="1"/>
    </xf>
    <xf numFmtId="165" fontId="20" fillId="0" borderId="1" xfId="1" applyNumberFormat="1" applyFont="1" applyFill="1" applyBorder="1" applyAlignment="1">
      <alignment horizontal="center" vertical="center" wrapText="1"/>
    </xf>
    <xf numFmtId="164" fontId="19" fillId="0" borderId="1" xfId="1" applyFont="1" applyFill="1" applyBorder="1" applyAlignment="1">
      <alignment horizontal="center" vertical="center" wrapText="1"/>
    </xf>
    <xf numFmtId="164" fontId="20" fillId="0" borderId="1" xfId="1" applyFont="1" applyFill="1" applyBorder="1" applyAlignment="1">
      <alignment horizontal="center" vertical="center" wrapText="1"/>
    </xf>
    <xf numFmtId="2" fontId="20" fillId="0" borderId="1" xfId="0" applyNumberFormat="1" applyFont="1" applyBorder="1" applyAlignment="1">
      <alignment horizontal="center" vertical="center" wrapText="1"/>
    </xf>
    <xf numFmtId="168" fontId="20" fillId="0" borderId="1" xfId="0" applyNumberFormat="1" applyFont="1" applyBorder="1" applyAlignment="1">
      <alignment horizontal="center" vertical="center"/>
    </xf>
    <xf numFmtId="2" fontId="20" fillId="0" borderId="1" xfId="0" applyNumberFormat="1" applyFont="1" applyBorder="1" applyAlignment="1">
      <alignment horizontal="center" vertical="center"/>
    </xf>
    <xf numFmtId="0" fontId="19" fillId="0" borderId="1" xfId="0" applyFont="1" applyBorder="1" applyAlignment="1">
      <alignment horizontal="center" vertical="center"/>
    </xf>
    <xf numFmtId="0" fontId="19" fillId="2" borderId="1" xfId="0" applyFont="1" applyFill="1" applyBorder="1" applyAlignment="1">
      <alignment horizontal="center" vertical="center" wrapText="1"/>
    </xf>
    <xf numFmtId="0" fontId="19" fillId="2" borderId="1" xfId="0" applyFont="1" applyFill="1" applyBorder="1" applyAlignment="1">
      <alignment horizontal="center" vertical="center"/>
    </xf>
    <xf numFmtId="3" fontId="19" fillId="2" borderId="1" xfId="0" applyNumberFormat="1" applyFont="1" applyFill="1" applyBorder="1" applyAlignment="1">
      <alignment horizontal="center" vertical="center"/>
    </xf>
    <xf numFmtId="0" fontId="20" fillId="0" borderId="1" xfId="0" applyFont="1" applyBorder="1" applyAlignment="1">
      <alignment horizontal="justify" vertical="center" wrapText="1"/>
    </xf>
    <xf numFmtId="9" fontId="20" fillId="0" borderId="1" xfId="0" applyNumberFormat="1" applyFont="1" applyBorder="1" applyAlignment="1">
      <alignment horizontal="center" vertical="center" wrapText="1"/>
    </xf>
    <xf numFmtId="2" fontId="20" fillId="0" borderId="1" xfId="0" applyNumberFormat="1" applyFont="1" applyBorder="1" applyAlignment="1">
      <alignment horizontal="right" vertical="center" wrapText="1"/>
    </xf>
    <xf numFmtId="0" fontId="20" fillId="0" borderId="0" xfId="0" applyFont="1"/>
    <xf numFmtId="0" fontId="21" fillId="0" borderId="0" xfId="0" applyFont="1"/>
    <xf numFmtId="2" fontId="19" fillId="0" borderId="1" xfId="3" applyNumberFormat="1" applyFont="1" applyBorder="1" applyAlignment="1">
      <alignment horizontal="center" vertical="center"/>
    </xf>
    <xf numFmtId="0" fontId="19" fillId="0" borderId="1" xfId="3" applyFont="1" applyBorder="1" applyAlignment="1">
      <alignment horizontal="center" vertical="center"/>
    </xf>
    <xf numFmtId="43" fontId="19" fillId="0" borderId="1" xfId="0" applyNumberFormat="1" applyFont="1" applyBorder="1" applyAlignment="1">
      <alignment horizontal="center" vertical="center" wrapText="1"/>
    </xf>
    <xf numFmtId="2" fontId="20" fillId="0" borderId="1" xfId="3" applyNumberFormat="1" applyFont="1" applyBorder="1" applyAlignment="1">
      <alignment horizontal="center" vertical="center"/>
    </xf>
    <xf numFmtId="43" fontId="20" fillId="0" borderId="1" xfId="0" applyNumberFormat="1" applyFont="1" applyBorder="1" applyAlignment="1">
      <alignment horizontal="center" vertical="center" wrapText="1"/>
    </xf>
    <xf numFmtId="0" fontId="21" fillId="0" borderId="1" xfId="0" applyFont="1" applyBorder="1" applyAlignment="1">
      <alignment vertical="top" wrapText="1"/>
    </xf>
    <xf numFmtId="0" fontId="23" fillId="0" borderId="1" xfId="0" applyFont="1" applyBorder="1" applyAlignment="1">
      <alignment vertical="top" wrapText="1"/>
    </xf>
    <xf numFmtId="0" fontId="19" fillId="0" borderId="1" xfId="0" quotePrefix="1" applyFont="1" applyBorder="1" applyAlignment="1">
      <alignment horizontal="justify" vertical="center" wrapText="1"/>
    </xf>
    <xf numFmtId="0" fontId="20" fillId="0" borderId="1" xfId="0" applyFont="1" applyBorder="1" applyAlignment="1">
      <alignment horizontal="right" vertical="center" wrapText="1"/>
    </xf>
    <xf numFmtId="0" fontId="20" fillId="0" borderId="0" xfId="0" applyFont="1" applyAlignment="1">
      <alignment vertical="top" wrapText="1"/>
    </xf>
    <xf numFmtId="0" fontId="21" fillId="0" borderId="0" xfId="0" applyFont="1" applyAlignment="1">
      <alignment vertical="top" wrapText="1"/>
    </xf>
    <xf numFmtId="0" fontId="20" fillId="0" borderId="1" xfId="3" applyFont="1" applyBorder="1" applyAlignment="1">
      <alignment horizontal="center" vertical="center"/>
    </xf>
    <xf numFmtId="0" fontId="20" fillId="0" borderId="1" xfId="0" quotePrefix="1" applyFont="1" applyBorder="1" applyAlignment="1">
      <alignment horizontal="justify" vertical="center" wrapText="1"/>
    </xf>
    <xf numFmtId="3" fontId="20" fillId="0" borderId="1" xfId="0" applyNumberFormat="1" applyFont="1" applyBorder="1" applyAlignment="1">
      <alignment horizontal="right" vertical="center" wrapText="1"/>
    </xf>
    <xf numFmtId="0" fontId="19" fillId="0" borderId="0" xfId="0" applyFont="1" applyAlignment="1">
      <alignment vertical="top" wrapText="1"/>
    </xf>
    <xf numFmtId="0" fontId="23" fillId="0" borderId="0" xfId="0" applyFont="1" applyAlignment="1">
      <alignment vertical="top" wrapText="1"/>
    </xf>
    <xf numFmtId="0" fontId="19" fillId="0" borderId="1" xfId="0" applyFont="1" applyBorder="1" applyAlignment="1">
      <alignment horizontal="right" vertical="center" wrapText="1"/>
    </xf>
    <xf numFmtId="9" fontId="19" fillId="0" borderId="1" xfId="0" applyNumberFormat="1" applyFont="1" applyBorder="1" applyAlignment="1">
      <alignment horizontal="center" vertical="center" wrapText="1"/>
    </xf>
    <xf numFmtId="1" fontId="20" fillId="0" borderId="0" xfId="0" applyNumberFormat="1" applyFont="1" applyAlignment="1">
      <alignment vertical="top" wrapText="1"/>
    </xf>
    <xf numFmtId="2" fontId="20" fillId="0" borderId="0" xfId="0" applyNumberFormat="1" applyFont="1" applyAlignment="1">
      <alignment horizontal="center" vertical="top" wrapText="1"/>
    </xf>
    <xf numFmtId="3" fontId="20" fillId="0" borderId="0" xfId="0" applyNumberFormat="1" applyFont="1" applyAlignment="1">
      <alignment vertical="top" wrapText="1"/>
    </xf>
    <xf numFmtId="0" fontId="24" fillId="0" borderId="1" xfId="0" quotePrefix="1" applyFont="1" applyBorder="1" applyAlignment="1">
      <alignment horizontal="justify" vertical="center" wrapText="1"/>
    </xf>
    <xf numFmtId="0" fontId="22" fillId="0" borderId="1" xfId="0" quotePrefix="1" applyFont="1" applyBorder="1" applyAlignment="1">
      <alignment horizontal="justify" vertical="center" wrapText="1"/>
    </xf>
    <xf numFmtId="0" fontId="19" fillId="0" borderId="1" xfId="0" applyFont="1" applyBorder="1" applyAlignment="1">
      <alignment horizontal="right" vertical="center"/>
    </xf>
    <xf numFmtId="0" fontId="19" fillId="0" borderId="1" xfId="8" applyFont="1" applyBorder="1" applyAlignment="1">
      <alignment horizontal="center" vertical="center"/>
    </xf>
    <xf numFmtId="0" fontId="19" fillId="0" borderId="1" xfId="8" applyFont="1" applyBorder="1" applyAlignment="1">
      <alignment horizontal="justify" vertical="center" wrapText="1"/>
    </xf>
    <xf numFmtId="0" fontId="20" fillId="0" borderId="1" xfId="8" applyFont="1" applyBorder="1" applyAlignment="1">
      <alignment horizontal="center" vertical="center" wrapText="1"/>
    </xf>
    <xf numFmtId="0" fontId="20" fillId="0" borderId="1" xfId="8" applyFont="1" applyBorder="1" applyAlignment="1">
      <alignment horizontal="right" vertical="center" wrapText="1"/>
    </xf>
    <xf numFmtId="0" fontId="19" fillId="0" borderId="1" xfId="0" applyFont="1" applyBorder="1" applyAlignment="1">
      <alignment horizontal="justify" vertical="center" wrapText="1"/>
    </xf>
    <xf numFmtId="3" fontId="19" fillId="0" borderId="1" xfId="0" applyNumberFormat="1" applyFont="1" applyBorder="1" applyAlignment="1">
      <alignment horizontal="right" vertical="center" wrapText="1"/>
    </xf>
    <xf numFmtId="0" fontId="19" fillId="0" borderId="1" xfId="3" quotePrefix="1" applyFont="1" applyBorder="1" applyAlignment="1">
      <alignment horizontal="justify" vertical="center" wrapText="1"/>
    </xf>
    <xf numFmtId="0" fontId="20" fillId="0" borderId="1" xfId="3" applyFont="1" applyBorder="1" applyAlignment="1">
      <alignment horizontal="right" vertical="center"/>
    </xf>
    <xf numFmtId="0" fontId="19" fillId="0" borderId="1" xfId="3" applyFont="1" applyBorder="1" applyAlignment="1">
      <alignment horizontal="right" vertical="center"/>
    </xf>
    <xf numFmtId="0" fontId="23" fillId="0" borderId="1" xfId="0" applyFont="1" applyBorder="1" applyAlignment="1">
      <alignment horizontal="center" vertical="center" wrapText="1"/>
    </xf>
    <xf numFmtId="0" fontId="20" fillId="0" borderId="1" xfId="3" quotePrefix="1" applyFont="1" applyBorder="1" applyAlignment="1">
      <alignment horizontal="justify" vertical="center" wrapText="1"/>
    </xf>
    <xf numFmtId="3" fontId="20" fillId="0" borderId="1" xfId="3" applyNumberFormat="1" applyFont="1" applyBorder="1" applyAlignment="1">
      <alignment horizontal="right" vertical="center"/>
    </xf>
    <xf numFmtId="3" fontId="19" fillId="0" borderId="1" xfId="8" applyNumberFormat="1" applyFont="1" applyBorder="1" applyAlignment="1">
      <alignment horizontal="center" vertical="center" wrapText="1"/>
    </xf>
    <xf numFmtId="3" fontId="20" fillId="0" borderId="1" xfId="8" applyNumberFormat="1" applyFont="1" applyBorder="1" applyAlignment="1">
      <alignment horizontal="center" vertical="center" wrapText="1"/>
    </xf>
    <xf numFmtId="3" fontId="24" fillId="0" borderId="1" xfId="8" applyNumberFormat="1" applyFont="1" applyBorder="1" applyAlignment="1">
      <alignment horizontal="center" vertical="center" wrapText="1"/>
    </xf>
    <xf numFmtId="2" fontId="24" fillId="2" borderId="1" xfId="8" applyNumberFormat="1" applyFont="1" applyFill="1" applyBorder="1" applyAlignment="1">
      <alignment horizontal="center" vertical="center"/>
    </xf>
    <xf numFmtId="3" fontId="19" fillId="2" borderId="1" xfId="8" applyNumberFormat="1" applyFont="1" applyFill="1" applyBorder="1" applyAlignment="1">
      <alignment horizontal="center" vertical="center"/>
    </xf>
    <xf numFmtId="3" fontId="24" fillId="2" borderId="1" xfId="8" applyNumberFormat="1" applyFont="1" applyFill="1" applyBorder="1" applyAlignment="1">
      <alignment horizontal="center" vertical="center"/>
    </xf>
    <xf numFmtId="3" fontId="20" fillId="2" borderId="1" xfId="8" applyNumberFormat="1" applyFont="1" applyFill="1" applyBorder="1" applyAlignment="1">
      <alignment horizontal="center" vertical="center"/>
    </xf>
    <xf numFmtId="166" fontId="24" fillId="2" borderId="1" xfId="0" applyNumberFormat="1" applyFont="1" applyFill="1" applyBorder="1" applyAlignment="1">
      <alignment horizontal="center" vertical="center" wrapText="1"/>
    </xf>
    <xf numFmtId="2" fontId="20" fillId="2" borderId="1" xfId="0" applyNumberFormat="1" applyFont="1" applyFill="1" applyBorder="1" applyAlignment="1">
      <alignment horizontal="center" vertical="top" wrapText="1"/>
    </xf>
    <xf numFmtId="165" fontId="19" fillId="0" borderId="1" xfId="1" applyNumberFormat="1" applyFont="1" applyFill="1" applyBorder="1" applyAlignment="1">
      <alignment vertical="center" wrapText="1"/>
    </xf>
    <xf numFmtId="2" fontId="19" fillId="0" borderId="1" xfId="1" applyNumberFormat="1" applyFont="1" applyFill="1" applyBorder="1" applyAlignment="1">
      <alignment horizontal="center" vertical="center"/>
    </xf>
    <xf numFmtId="1" fontId="20" fillId="0" borderId="1" xfId="1" applyNumberFormat="1" applyFont="1" applyFill="1" applyBorder="1" applyAlignment="1">
      <alignment horizontal="center" vertical="center"/>
    </xf>
    <xf numFmtId="1" fontId="19" fillId="2" borderId="1" xfId="1" applyNumberFormat="1" applyFont="1" applyFill="1" applyBorder="1" applyAlignment="1">
      <alignment horizontal="center" vertical="center" wrapText="1"/>
    </xf>
    <xf numFmtId="167" fontId="22" fillId="2" borderId="1" xfId="1" applyNumberFormat="1" applyFont="1" applyFill="1" applyBorder="1" applyAlignment="1">
      <alignment horizontal="center" vertical="center" wrapText="1"/>
    </xf>
    <xf numFmtId="167" fontId="24" fillId="2" borderId="1" xfId="1" applyNumberFormat="1" applyFont="1" applyFill="1" applyBorder="1" applyAlignment="1">
      <alignment horizontal="center" vertical="center" wrapText="1"/>
    </xf>
    <xf numFmtId="2" fontId="20" fillId="2" borderId="1" xfId="0" quotePrefix="1" applyNumberFormat="1" applyFont="1" applyFill="1" applyBorder="1" applyAlignment="1">
      <alignment horizontal="right" vertical="center" wrapText="1"/>
    </xf>
    <xf numFmtId="2" fontId="20" fillId="2" borderId="5" xfId="0" quotePrefix="1" applyNumberFormat="1" applyFont="1" applyFill="1" applyBorder="1" applyAlignment="1">
      <alignment horizontal="right" vertical="center" wrapText="1"/>
    </xf>
    <xf numFmtId="166" fontId="20" fillId="2" borderId="1" xfId="0" applyNumberFormat="1" applyFont="1" applyFill="1" applyBorder="1" applyAlignment="1">
      <alignment horizontal="center" vertical="center"/>
    </xf>
    <xf numFmtId="4" fontId="20" fillId="2" borderId="5" xfId="0" applyNumberFormat="1" applyFont="1" applyFill="1" applyBorder="1" applyAlignment="1">
      <alignment horizontal="center" vertical="center"/>
    </xf>
    <xf numFmtId="2" fontId="20" fillId="2" borderId="5" xfId="0" applyNumberFormat="1" applyFont="1" applyFill="1" applyBorder="1" applyAlignment="1">
      <alignment horizontal="center" vertical="center"/>
    </xf>
    <xf numFmtId="1" fontId="20" fillId="2" borderId="5" xfId="0" quotePrefix="1" applyNumberFormat="1" applyFont="1" applyFill="1" applyBorder="1" applyAlignment="1">
      <alignment horizontal="right" vertical="center" wrapText="1"/>
    </xf>
    <xf numFmtId="2" fontId="20" fillId="2" borderId="1" xfId="7" applyNumberFormat="1" applyFont="1" applyFill="1" applyBorder="1" applyAlignment="1">
      <alignment horizontal="right" vertical="center"/>
    </xf>
    <xf numFmtId="168" fontId="20" fillId="2" borderId="1" xfId="3" applyNumberFormat="1" applyFont="1" applyFill="1" applyBorder="1" applyAlignment="1">
      <alignment horizontal="center" vertical="center" wrapText="1"/>
    </xf>
    <xf numFmtId="0" fontId="2" fillId="2" borderId="0" xfId="0" applyFont="1" applyFill="1" applyAlignment="1">
      <alignment horizontal="right"/>
    </xf>
    <xf numFmtId="3" fontId="19" fillId="2" borderId="1" xfId="8" applyNumberFormat="1" applyFont="1" applyFill="1" applyBorder="1" applyAlignment="1">
      <alignment horizontal="center" vertical="center" wrapText="1"/>
    </xf>
    <xf numFmtId="3" fontId="20" fillId="2" borderId="1" xfId="8" applyNumberFormat="1" applyFont="1" applyFill="1" applyBorder="1" applyAlignment="1">
      <alignment horizontal="center" vertical="center" wrapText="1"/>
    </xf>
    <xf numFmtId="3" fontId="24" fillId="2" borderId="1" xfId="8" applyNumberFormat="1" applyFont="1" applyFill="1" applyBorder="1" applyAlignment="1">
      <alignment horizontal="center" vertical="center" wrapText="1"/>
    </xf>
    <xf numFmtId="164" fontId="2" fillId="2" borderId="0" xfId="0" applyNumberFormat="1" applyFont="1" applyFill="1" applyAlignment="1">
      <alignment horizontal="center"/>
    </xf>
    <xf numFmtId="174" fontId="20" fillId="2" borderId="1" xfId="0" applyNumberFormat="1" applyFont="1" applyFill="1" applyBorder="1" applyAlignment="1">
      <alignment horizontal="center" vertical="center" wrapText="1"/>
    </xf>
    <xf numFmtId="165" fontId="19" fillId="2" borderId="1" xfId="1" applyNumberFormat="1" applyFont="1" applyFill="1" applyBorder="1" applyAlignment="1">
      <alignment vertical="center" wrapText="1"/>
    </xf>
    <xf numFmtId="4" fontId="31" fillId="2" borderId="1" xfId="0" applyNumberFormat="1" applyFont="1" applyFill="1" applyBorder="1" applyAlignment="1">
      <alignment horizontal="center" vertical="center"/>
    </xf>
    <xf numFmtId="2" fontId="28" fillId="2" borderId="1" xfId="3" quotePrefix="1" applyNumberFormat="1" applyFont="1" applyFill="1" applyBorder="1" applyAlignment="1">
      <alignment horizontal="center" vertical="center" wrapText="1"/>
    </xf>
    <xf numFmtId="2" fontId="29" fillId="2" borderId="1" xfId="0" applyNumberFormat="1" applyFont="1" applyFill="1" applyBorder="1" applyAlignment="1">
      <alignment horizontal="center" vertical="center" wrapText="1"/>
    </xf>
    <xf numFmtId="0" fontId="2" fillId="2" borderId="0" xfId="0" applyFont="1" applyFill="1" applyAlignment="1">
      <alignment horizontal="center"/>
    </xf>
    <xf numFmtId="0" fontId="5" fillId="2" borderId="1" xfId="0" applyFont="1" applyFill="1" applyBorder="1" applyAlignment="1">
      <alignment horizontal="center" vertical="center"/>
    </xf>
    <xf numFmtId="3" fontId="6" fillId="2" borderId="1" xfId="0" applyNumberFormat="1" applyFont="1" applyFill="1" applyBorder="1" applyAlignment="1">
      <alignment horizontal="center" vertical="center" wrapText="1"/>
    </xf>
    <xf numFmtId="3" fontId="5" fillId="2" borderId="1" xfId="0" applyNumberFormat="1" applyFont="1" applyFill="1" applyBorder="1" applyAlignment="1">
      <alignment horizontal="center" vertical="center" wrapText="1"/>
    </xf>
    <xf numFmtId="3" fontId="7" fillId="2" borderId="1" xfId="0" applyNumberFormat="1" applyFont="1" applyFill="1" applyBorder="1" applyAlignment="1">
      <alignment horizontal="center" vertical="center" wrapText="1"/>
    </xf>
    <xf numFmtId="2" fontId="6" fillId="2" borderId="1" xfId="8" applyNumberFormat="1" applyFont="1" applyFill="1" applyBorder="1" applyAlignment="1">
      <alignment horizontal="center" vertical="center"/>
    </xf>
    <xf numFmtId="2" fontId="5" fillId="2" borderId="1" xfId="8" applyNumberFormat="1" applyFont="1" applyFill="1" applyBorder="1" applyAlignment="1">
      <alignment horizontal="center" vertical="center"/>
    </xf>
    <xf numFmtId="2" fontId="7" fillId="2" borderId="1" xfId="8" applyNumberFormat="1" applyFont="1" applyFill="1" applyBorder="1" applyAlignment="1">
      <alignment horizontal="center" vertical="center"/>
    </xf>
    <xf numFmtId="4" fontId="6" fillId="2" borderId="1" xfId="0" applyNumberFormat="1" applyFont="1" applyFill="1" applyBorder="1" applyAlignment="1">
      <alignment horizontal="center" vertical="center" wrapText="1"/>
    </xf>
    <xf numFmtId="4" fontId="7" fillId="2" borderId="1" xfId="0" applyNumberFormat="1" applyFont="1" applyFill="1" applyBorder="1" applyAlignment="1">
      <alignment horizontal="center" vertical="center" wrapText="1"/>
    </xf>
    <xf numFmtId="166" fontId="6" fillId="2" borderId="1" xfId="0" applyNumberFormat="1" applyFont="1" applyFill="1" applyBorder="1" applyAlignment="1">
      <alignment horizontal="center" vertical="center" wrapText="1"/>
    </xf>
    <xf numFmtId="3" fontId="6" fillId="2" borderId="1" xfId="0" quotePrefix="1" applyNumberFormat="1" applyFont="1" applyFill="1" applyBorder="1" applyAlignment="1">
      <alignment horizontal="center" vertical="center" wrapText="1"/>
    </xf>
    <xf numFmtId="3" fontId="5" fillId="2" borderId="1" xfId="1" applyNumberFormat="1" applyFont="1" applyFill="1" applyBorder="1" applyAlignment="1">
      <alignment horizontal="center" vertical="center"/>
    </xf>
    <xf numFmtId="166" fontId="7" fillId="2" borderId="1" xfId="0" applyNumberFormat="1" applyFont="1" applyFill="1" applyBorder="1" applyAlignment="1">
      <alignment horizontal="center" vertical="center" wrapText="1"/>
    </xf>
    <xf numFmtId="166" fontId="5" fillId="2" borderId="1" xfId="0" applyNumberFormat="1" applyFont="1" applyFill="1" applyBorder="1" applyAlignment="1">
      <alignment horizontal="right" vertical="center" wrapText="1"/>
    </xf>
    <xf numFmtId="4" fontId="5" fillId="2" borderId="1" xfId="0" applyNumberFormat="1" applyFont="1" applyFill="1" applyBorder="1" applyAlignment="1">
      <alignment horizontal="center" vertical="center" wrapText="1"/>
    </xf>
    <xf numFmtId="0" fontId="5" fillId="2" borderId="1" xfId="0" applyFont="1" applyFill="1" applyBorder="1" applyAlignment="1">
      <alignment horizontal="center" vertical="top" wrapText="1"/>
    </xf>
    <xf numFmtId="1" fontId="5" fillId="2" borderId="1" xfId="0" applyNumberFormat="1" applyFont="1" applyFill="1" applyBorder="1" applyAlignment="1">
      <alignment horizontal="center" vertical="center" wrapText="1"/>
    </xf>
    <xf numFmtId="166" fontId="5" fillId="2" borderId="1" xfId="0" applyNumberFormat="1" applyFont="1" applyFill="1" applyBorder="1" applyAlignment="1">
      <alignment horizontal="center" vertical="center" wrapText="1"/>
    </xf>
    <xf numFmtId="2" fontId="5" fillId="2" borderId="1" xfId="0" applyNumberFormat="1" applyFont="1" applyFill="1" applyBorder="1" applyAlignment="1">
      <alignment horizontal="center" vertical="center" wrapText="1"/>
    </xf>
    <xf numFmtId="3" fontId="5"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1" fontId="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165" fontId="6" fillId="0" borderId="1" xfId="1" applyNumberFormat="1" applyFont="1" applyFill="1" applyBorder="1" applyAlignment="1">
      <alignment horizontal="center" vertical="center"/>
    </xf>
    <xf numFmtId="165" fontId="5" fillId="0" borderId="1" xfId="1" applyNumberFormat="1" applyFont="1" applyFill="1" applyBorder="1" applyAlignment="1">
      <alignment horizontal="center" vertical="center"/>
    </xf>
    <xf numFmtId="3" fontId="6" fillId="0" borderId="1" xfId="0" applyNumberFormat="1" applyFont="1" applyBorder="1" applyAlignment="1">
      <alignment horizontal="center" vertical="center" wrapText="1"/>
    </xf>
    <xf numFmtId="169" fontId="5" fillId="0" borderId="1" xfId="0" applyNumberFormat="1" applyFont="1" applyBorder="1" applyAlignment="1">
      <alignment horizontal="center" vertical="center" wrapText="1"/>
    </xf>
    <xf numFmtId="3" fontId="32" fillId="2" borderId="1" xfId="0" applyNumberFormat="1" applyFont="1" applyFill="1" applyBorder="1" applyAlignment="1">
      <alignment horizontal="center" vertical="center" wrapText="1"/>
    </xf>
    <xf numFmtId="164" fontId="5" fillId="2" borderId="1" xfId="0" applyNumberFormat="1" applyFont="1" applyFill="1" applyBorder="1" applyAlignment="1">
      <alignment horizontal="center" vertical="center" wrapText="1"/>
    </xf>
    <xf numFmtId="0" fontId="5" fillId="2" borderId="1" xfId="0" applyFont="1" applyFill="1" applyBorder="1" applyAlignment="1">
      <alignment horizontal="center" vertical="center" wrapText="1"/>
    </xf>
    <xf numFmtId="2" fontId="6" fillId="0" borderId="1" xfId="0" applyNumberFormat="1" applyFont="1" applyBorder="1" applyAlignment="1">
      <alignment horizontal="center" vertical="center" wrapText="1"/>
    </xf>
    <xf numFmtId="3" fontId="6" fillId="2" borderId="4" xfId="0" applyNumberFormat="1" applyFont="1" applyFill="1" applyBorder="1" applyAlignment="1">
      <alignment horizontal="center" vertical="center" shrinkToFit="1"/>
    </xf>
    <xf numFmtId="173" fontId="5" fillId="2" borderId="4" xfId="0" applyNumberFormat="1" applyFont="1" applyFill="1" applyBorder="1" applyAlignment="1">
      <alignment horizontal="center" vertical="center"/>
    </xf>
    <xf numFmtId="165" fontId="5" fillId="2" borderId="1" xfId="1" applyNumberFormat="1" applyFont="1" applyFill="1" applyBorder="1" applyAlignment="1">
      <alignment horizontal="center" vertical="center" wrapText="1"/>
    </xf>
    <xf numFmtId="2" fontId="6" fillId="2" borderId="1" xfId="0" applyNumberFormat="1" applyFont="1" applyFill="1" applyBorder="1" applyAlignment="1">
      <alignment horizontal="center" vertical="center" wrapText="1"/>
    </xf>
    <xf numFmtId="1" fontId="6" fillId="2" borderId="1" xfId="0" applyNumberFormat="1" applyFont="1" applyFill="1" applyBorder="1" applyAlignment="1">
      <alignment horizontal="center" vertical="center" wrapText="1"/>
    </xf>
    <xf numFmtId="0" fontId="5" fillId="2" borderId="1" xfId="9" applyFont="1" applyFill="1" applyBorder="1" applyAlignment="1">
      <alignment horizontal="center" vertical="center"/>
    </xf>
    <xf numFmtId="168" fontId="6" fillId="2" borderId="1" xfId="0" quotePrefix="1" applyNumberFormat="1" applyFont="1" applyFill="1" applyBorder="1" applyAlignment="1">
      <alignment horizontal="center" vertical="center" wrapText="1"/>
    </xf>
    <xf numFmtId="168" fontId="6" fillId="2" borderId="1" xfId="0" applyNumberFormat="1" applyFont="1" applyFill="1" applyBorder="1" applyAlignment="1">
      <alignment horizontal="center" vertical="center" wrapText="1"/>
    </xf>
    <xf numFmtId="4" fontId="5" fillId="2" borderId="1" xfId="1" applyNumberFormat="1" applyFont="1" applyFill="1" applyBorder="1" applyAlignment="1">
      <alignment horizontal="center" vertical="center" wrapText="1"/>
    </xf>
    <xf numFmtId="3" fontId="5" fillId="2" borderId="1" xfId="1" applyNumberFormat="1" applyFont="1" applyFill="1" applyBorder="1" applyAlignment="1">
      <alignment horizontal="center" vertical="center" wrapText="1"/>
    </xf>
    <xf numFmtId="3" fontId="6" fillId="2" borderId="1" xfId="1" applyNumberFormat="1" applyFont="1" applyFill="1" applyBorder="1" applyAlignment="1">
      <alignment horizontal="center" vertical="center" wrapText="1"/>
    </xf>
    <xf numFmtId="9" fontId="5" fillId="2" borderId="1" xfId="0" applyNumberFormat="1" applyFont="1" applyFill="1" applyBorder="1" applyAlignment="1">
      <alignment horizontal="center" vertical="center" wrapText="1"/>
    </xf>
    <xf numFmtId="165" fontId="5" fillId="2" borderId="1" xfId="1" applyNumberFormat="1" applyFont="1" applyFill="1" applyBorder="1" applyAlignment="1">
      <alignment horizontal="right" vertical="center" wrapText="1"/>
    </xf>
    <xf numFmtId="167" fontId="5" fillId="2" borderId="1" xfId="1" applyNumberFormat="1" applyFont="1" applyFill="1" applyBorder="1" applyAlignment="1">
      <alignment horizontal="right" vertical="center"/>
    </xf>
    <xf numFmtId="165" fontId="6" fillId="2" borderId="1" xfId="1" applyNumberFormat="1" applyFont="1" applyFill="1" applyBorder="1" applyAlignment="1">
      <alignment horizontal="center" vertical="center" wrapText="1"/>
    </xf>
    <xf numFmtId="1" fontId="5" fillId="2" borderId="1" xfId="0" applyNumberFormat="1" applyFont="1" applyFill="1" applyBorder="1" applyAlignment="1">
      <alignment horizontal="right" vertical="center" wrapText="1"/>
    </xf>
    <xf numFmtId="164" fontId="6" fillId="2" borderId="1" xfId="1" applyFont="1" applyFill="1" applyBorder="1" applyAlignment="1">
      <alignment horizontal="center" vertical="center" wrapText="1"/>
    </xf>
    <xf numFmtId="164" fontId="5" fillId="2" borderId="1" xfId="1" applyFont="1" applyFill="1" applyBorder="1" applyAlignment="1">
      <alignment horizontal="center" vertical="center" wrapText="1"/>
    </xf>
    <xf numFmtId="168" fontId="7" fillId="2" borderId="1" xfId="0" applyNumberFormat="1" applyFont="1" applyFill="1" applyBorder="1" applyAlignment="1">
      <alignment horizontal="center" vertical="center" wrapText="1"/>
    </xf>
    <xf numFmtId="0" fontId="6" fillId="0" borderId="1" xfId="3" applyFont="1" applyBorder="1" applyAlignment="1">
      <alignment horizontal="center" vertical="center"/>
    </xf>
    <xf numFmtId="4" fontId="7" fillId="0" borderId="1" xfId="0" applyNumberFormat="1" applyFont="1" applyBorder="1" applyAlignment="1">
      <alignment horizontal="center" vertical="center" wrapText="1"/>
    </xf>
    <xf numFmtId="4" fontId="5" fillId="0" borderId="1" xfId="0" applyNumberFormat="1" applyFont="1" applyBorder="1" applyAlignment="1">
      <alignment horizontal="center" vertical="center" wrapText="1"/>
    </xf>
    <xf numFmtId="4" fontId="6" fillId="0" borderId="1" xfId="0" applyNumberFormat="1" applyFont="1" applyBorder="1" applyAlignment="1">
      <alignment horizontal="center" vertical="center" wrapText="1"/>
    </xf>
    <xf numFmtId="2" fontId="5" fillId="2" borderId="1" xfId="0" quotePrefix="1" applyNumberFormat="1" applyFont="1" applyFill="1" applyBorder="1" applyAlignment="1">
      <alignment horizontal="center" vertical="center" wrapText="1"/>
    </xf>
    <xf numFmtId="3" fontId="6" fillId="2" borderId="1" xfId="9" applyNumberFormat="1" applyFont="1" applyFill="1" applyBorder="1" applyAlignment="1">
      <alignment horizontal="center" vertical="center" wrapText="1"/>
    </xf>
    <xf numFmtId="4" fontId="6" fillId="2" borderId="1" xfId="1" applyNumberFormat="1" applyFont="1" applyFill="1" applyBorder="1" applyAlignment="1">
      <alignment horizontal="center" vertical="center" wrapText="1"/>
    </xf>
    <xf numFmtId="1" fontId="5" fillId="2" borderId="1" xfId="0" quotePrefix="1" applyNumberFormat="1" applyFont="1" applyFill="1" applyBorder="1" applyAlignment="1">
      <alignment horizontal="center" vertical="center" wrapText="1"/>
    </xf>
    <xf numFmtId="2" fontId="5" fillId="2" borderId="1" xfId="3" quotePrefix="1" applyNumberFormat="1" applyFont="1" applyFill="1" applyBorder="1" applyAlignment="1">
      <alignment horizontal="center" vertical="center" wrapText="1"/>
    </xf>
    <xf numFmtId="2" fontId="7" fillId="2" borderId="1" xfId="3" quotePrefix="1" applyNumberFormat="1" applyFont="1" applyFill="1" applyBorder="1" applyAlignment="1">
      <alignment horizontal="center" vertical="center" wrapText="1"/>
    </xf>
    <xf numFmtId="2" fontId="6" fillId="2" borderId="1" xfId="7" applyNumberFormat="1" applyFont="1" applyFill="1" applyBorder="1" applyAlignment="1">
      <alignment horizontal="center" vertical="center"/>
    </xf>
    <xf numFmtId="0" fontId="5" fillId="2" borderId="1" xfId="0" applyFont="1" applyFill="1" applyBorder="1" applyAlignment="1">
      <alignment horizontal="center"/>
    </xf>
    <xf numFmtId="0" fontId="7" fillId="2" borderId="1" xfId="3" applyFont="1" applyFill="1" applyBorder="1" applyAlignment="1">
      <alignment horizontal="center" vertical="center"/>
    </xf>
    <xf numFmtId="0" fontId="32" fillId="2" borderId="1" xfId="3" applyFont="1" applyFill="1" applyBorder="1" applyAlignment="1">
      <alignment horizontal="center" vertical="center"/>
    </xf>
    <xf numFmtId="168" fontId="5" fillId="2" borderId="1" xfId="0" applyNumberFormat="1" applyFont="1" applyFill="1" applyBorder="1" applyAlignment="1">
      <alignment horizontal="center" vertical="center" wrapText="1"/>
    </xf>
    <xf numFmtId="0" fontId="6" fillId="2" borderId="1" xfId="0" applyFont="1" applyFill="1" applyBorder="1" applyAlignment="1">
      <alignment horizontal="center" vertical="center" wrapText="1"/>
    </xf>
    <xf numFmtId="1" fontId="6" fillId="2" borderId="1" xfId="0" quotePrefix="1" applyNumberFormat="1" applyFont="1" applyFill="1" applyBorder="1" applyAlignment="1">
      <alignment horizontal="center" vertical="center" wrapText="1"/>
    </xf>
    <xf numFmtId="168" fontId="5" fillId="2" borderId="1" xfId="0" applyNumberFormat="1" applyFont="1" applyFill="1" applyBorder="1" applyAlignment="1">
      <alignment horizontal="center" vertical="center"/>
    </xf>
    <xf numFmtId="2" fontId="5" fillId="2" borderId="1" xfId="0" applyNumberFormat="1" applyFont="1" applyFill="1" applyBorder="1" applyAlignment="1">
      <alignment horizontal="center" vertical="center"/>
    </xf>
    <xf numFmtId="168" fontId="5" fillId="0" borderId="1" xfId="0" applyNumberFormat="1" applyFont="1" applyBorder="1" applyAlignment="1">
      <alignment horizontal="center" vertical="center"/>
    </xf>
    <xf numFmtId="3" fontId="5" fillId="2" borderId="1" xfId="0" applyNumberFormat="1" applyFont="1" applyFill="1" applyBorder="1" applyAlignment="1">
      <alignment horizontal="center" vertical="center"/>
    </xf>
    <xf numFmtId="0" fontId="6" fillId="2" borderId="1" xfId="0" applyFont="1" applyFill="1" applyBorder="1" applyAlignment="1">
      <alignment horizontal="center" vertical="center"/>
    </xf>
    <xf numFmtId="3" fontId="33" fillId="0" borderId="1" xfId="0" applyNumberFormat="1" applyFont="1" applyBorder="1" applyAlignment="1">
      <alignment horizontal="center" vertical="center" wrapText="1"/>
    </xf>
    <xf numFmtId="1" fontId="34" fillId="0" borderId="1" xfId="0" applyNumberFormat="1" applyFont="1" applyBorder="1" applyAlignment="1">
      <alignment horizontal="center" vertical="center" wrapText="1"/>
    </xf>
    <xf numFmtId="0" fontId="21" fillId="2" borderId="6" xfId="0" applyFont="1" applyFill="1" applyBorder="1" applyAlignment="1">
      <alignment horizontal="center" vertical="center" wrapText="1"/>
    </xf>
    <xf numFmtId="0" fontId="21" fillId="2" borderId="2" xfId="0" applyFont="1" applyFill="1" applyBorder="1" applyAlignment="1">
      <alignment horizontal="center" vertical="center" wrapText="1"/>
    </xf>
    <xf numFmtId="0" fontId="21" fillId="2" borderId="7" xfId="0" applyFont="1" applyFill="1" applyBorder="1" applyAlignment="1">
      <alignment horizontal="center" vertical="center" wrapText="1"/>
    </xf>
    <xf numFmtId="0" fontId="19" fillId="2" borderId="1" xfId="0" applyFont="1" applyFill="1" applyBorder="1" applyAlignment="1">
      <alignment horizontal="center" vertical="center" wrapText="1"/>
    </xf>
    <xf numFmtId="0" fontId="19" fillId="2" borderId="6" xfId="0" applyFont="1" applyFill="1" applyBorder="1" applyAlignment="1">
      <alignment horizontal="center" vertical="center" wrapText="1"/>
    </xf>
    <xf numFmtId="0" fontId="19" fillId="2" borderId="2" xfId="0" applyFont="1" applyFill="1" applyBorder="1" applyAlignment="1">
      <alignment horizontal="center" vertical="center" wrapText="1"/>
    </xf>
    <xf numFmtId="0" fontId="6" fillId="2" borderId="0" xfId="0" applyFont="1" applyFill="1" applyAlignment="1">
      <alignment horizontal="center" wrapText="1"/>
    </xf>
    <xf numFmtId="0" fontId="5" fillId="2" borderId="0" xfId="0" applyFont="1" applyFill="1" applyAlignment="1">
      <alignment horizont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19" fillId="2" borderId="1" xfId="0" applyFont="1" applyFill="1" applyBorder="1" applyAlignment="1">
      <alignment horizontal="center" vertical="center"/>
    </xf>
    <xf numFmtId="2" fontId="19" fillId="2" borderId="6" xfId="0" applyNumberFormat="1" applyFont="1" applyFill="1" applyBorder="1" applyAlignment="1">
      <alignment horizontal="center" vertical="center" wrapText="1"/>
    </xf>
    <xf numFmtId="2" fontId="19" fillId="2" borderId="2" xfId="0" applyNumberFormat="1" applyFont="1" applyFill="1" applyBorder="1" applyAlignment="1">
      <alignment horizontal="center" vertical="center" wrapText="1"/>
    </xf>
    <xf numFmtId="0" fontId="19" fillId="2" borderId="8" xfId="0" applyFont="1" applyFill="1" applyBorder="1" applyAlignment="1">
      <alignment horizontal="center" vertical="center"/>
    </xf>
    <xf numFmtId="0" fontId="19" fillId="2" borderId="9" xfId="0" applyFont="1" applyFill="1" applyBorder="1" applyAlignment="1">
      <alignment horizontal="center" vertical="center"/>
    </xf>
    <xf numFmtId="0" fontId="19" fillId="2" borderId="10" xfId="0" applyFont="1" applyFill="1" applyBorder="1" applyAlignment="1">
      <alignment horizontal="center" vertical="center"/>
    </xf>
  </cellXfs>
  <cellStyles count="14">
    <cellStyle name="Comma" xfId="1" builtinId="3"/>
    <cellStyle name="Comma 4" xfId="2"/>
    <cellStyle name="Normal" xfId="0" builtinId="0"/>
    <cellStyle name="Normal 2" xfId="3"/>
    <cellStyle name="Normal 2 2" xfId="4"/>
    <cellStyle name="Normal 3" xfId="5"/>
    <cellStyle name="Normal 3 2" xfId="6"/>
    <cellStyle name="Normal 4" xfId="7"/>
    <cellStyle name="Normal 5" xfId="8"/>
    <cellStyle name="Normal 6" xfId="9"/>
    <cellStyle name="Normal 6 2" xfId="10"/>
    <cellStyle name="Normal 6 3" xfId="11"/>
    <cellStyle name="Normal 7" xfId="12"/>
    <cellStyle name="Normal 7 2" xfId="1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W408"/>
  <sheetViews>
    <sheetView tabSelected="1" showWhiteSpace="0" zoomScale="70" zoomScaleNormal="70" zoomScaleSheetLayoutView="85" zoomScalePageLayoutView="55" workbookViewId="0">
      <pane ySplit="4" topLeftCell="A119" activePane="bottomLeft" state="frozen"/>
      <selection pane="bottomLeft" activeCell="T124" sqref="T124"/>
    </sheetView>
  </sheetViews>
  <sheetFormatPr defaultColWidth="8.7109375" defaultRowHeight="18.75"/>
  <cols>
    <col min="1" max="1" width="5.5703125" style="6" customWidth="1"/>
    <col min="2" max="2" width="41.5703125" style="4" customWidth="1"/>
    <col min="3" max="3" width="13.42578125" style="1" customWidth="1"/>
    <col min="4" max="4" width="13.42578125" style="13" hidden="1" customWidth="1"/>
    <col min="5" max="5" width="12.5703125" style="350" hidden="1" customWidth="1"/>
    <col min="6" max="6" width="14.42578125" style="17" customWidth="1"/>
    <col min="7" max="7" width="13.5703125" style="18" customWidth="1"/>
    <col min="8" max="10" width="14.28515625" style="18" customWidth="1"/>
    <col min="11" max="11" width="13" style="18" customWidth="1"/>
    <col min="12" max="12" width="14.28515625" style="360" customWidth="1"/>
    <col min="13" max="13" width="14.7109375" style="360" customWidth="1"/>
    <col min="14" max="15" width="14.7109375" style="7" customWidth="1"/>
    <col min="16" max="16" width="16" style="7" hidden="1" customWidth="1"/>
    <col min="17" max="17" width="15.85546875" style="6" hidden="1" customWidth="1"/>
    <col min="18" max="18" width="10.85546875" style="1" customWidth="1"/>
    <col min="19" max="19" width="14.5703125" style="16" customWidth="1"/>
    <col min="20" max="20" width="15.140625" style="16" customWidth="1"/>
    <col min="21" max="21" width="15" style="16" customWidth="1"/>
    <col min="22" max="22" width="13.42578125" style="16" customWidth="1"/>
    <col min="23" max="16384" width="8.7109375" style="1"/>
  </cols>
  <sheetData>
    <row r="1" spans="1:23" ht="60.75" customHeight="1">
      <c r="A1" s="441" t="s">
        <v>508</v>
      </c>
      <c r="B1" s="442"/>
      <c r="C1" s="442"/>
      <c r="D1" s="442"/>
      <c r="E1" s="442"/>
      <c r="F1" s="442"/>
      <c r="G1" s="442"/>
      <c r="H1" s="442"/>
      <c r="I1" s="442"/>
      <c r="J1" s="442"/>
      <c r="K1" s="442"/>
      <c r="L1" s="442"/>
      <c r="M1" s="442"/>
      <c r="N1" s="442"/>
      <c r="O1" s="442"/>
      <c r="P1" s="442"/>
      <c r="Q1" s="442"/>
    </row>
    <row r="2" spans="1:23">
      <c r="F2" s="19"/>
      <c r="G2" s="19"/>
      <c r="H2" s="19"/>
      <c r="I2" s="19"/>
      <c r="J2" s="19"/>
      <c r="K2" s="19"/>
      <c r="L2" s="354"/>
      <c r="M2" s="354"/>
      <c r="O2" s="9"/>
      <c r="P2" s="9"/>
      <c r="Q2" s="10"/>
    </row>
    <row r="3" spans="1:23" ht="25.5" customHeight="1">
      <c r="A3" s="438" t="s">
        <v>0</v>
      </c>
      <c r="B3" s="438" t="s">
        <v>154</v>
      </c>
      <c r="C3" s="445" t="s">
        <v>1</v>
      </c>
      <c r="D3" s="439" t="s">
        <v>415</v>
      </c>
      <c r="E3" s="439" t="s">
        <v>416</v>
      </c>
      <c r="F3" s="446" t="s">
        <v>228</v>
      </c>
      <c r="G3" s="443" t="s">
        <v>510</v>
      </c>
      <c r="H3" s="448" t="s">
        <v>240</v>
      </c>
      <c r="I3" s="449"/>
      <c r="J3" s="449"/>
      <c r="K3" s="449"/>
      <c r="L3" s="449"/>
      <c r="M3" s="450"/>
      <c r="N3" s="438" t="s">
        <v>516</v>
      </c>
      <c r="O3" s="439" t="s">
        <v>524</v>
      </c>
      <c r="P3" s="438" t="s">
        <v>231</v>
      </c>
      <c r="Q3" s="438" t="s">
        <v>252</v>
      </c>
      <c r="R3" s="438" t="s">
        <v>393</v>
      </c>
      <c r="S3" s="22"/>
      <c r="T3" s="22"/>
      <c r="U3" s="22"/>
      <c r="V3" s="22"/>
      <c r="W3" s="23"/>
    </row>
    <row r="4" spans="1:23" ht="75.599999999999994" customHeight="1">
      <c r="A4" s="438"/>
      <c r="B4" s="438"/>
      <c r="C4" s="445"/>
      <c r="D4" s="440"/>
      <c r="E4" s="440"/>
      <c r="F4" s="447"/>
      <c r="G4" s="444"/>
      <c r="H4" s="283" t="s">
        <v>86</v>
      </c>
      <c r="I4" s="283" t="s">
        <v>229</v>
      </c>
      <c r="J4" s="283" t="s">
        <v>239</v>
      </c>
      <c r="K4" s="283" t="s">
        <v>417</v>
      </c>
      <c r="L4" s="283" t="s">
        <v>253</v>
      </c>
      <c r="M4" s="283" t="s">
        <v>509</v>
      </c>
      <c r="N4" s="438"/>
      <c r="O4" s="440"/>
      <c r="P4" s="438"/>
      <c r="Q4" s="438"/>
      <c r="R4" s="438"/>
      <c r="S4" s="22"/>
      <c r="T4" s="22"/>
      <c r="U4" s="22"/>
      <c r="V4" s="22"/>
      <c r="W4" s="23"/>
    </row>
    <row r="5" spans="1:23" ht="22.5" customHeight="1">
      <c r="A5" s="283"/>
      <c r="B5" s="24" t="s">
        <v>2</v>
      </c>
      <c r="C5" s="25" t="s">
        <v>3</v>
      </c>
      <c r="D5" s="26">
        <v>1</v>
      </c>
      <c r="E5" s="26">
        <v>2</v>
      </c>
      <c r="F5" s="27">
        <v>1</v>
      </c>
      <c r="G5" s="361">
        <v>2</v>
      </c>
      <c r="H5" s="28">
        <v>3</v>
      </c>
      <c r="I5" s="26">
        <v>4</v>
      </c>
      <c r="J5" s="28">
        <v>5</v>
      </c>
      <c r="K5" s="26">
        <v>6</v>
      </c>
      <c r="L5" s="28">
        <v>7</v>
      </c>
      <c r="M5" s="25">
        <v>8</v>
      </c>
      <c r="N5" s="28" t="s">
        <v>514</v>
      </c>
      <c r="O5" s="25" t="s">
        <v>515</v>
      </c>
      <c r="P5" s="28">
        <v>12</v>
      </c>
      <c r="Q5" s="25">
        <v>12</v>
      </c>
      <c r="R5" s="238">
        <v>13</v>
      </c>
      <c r="S5" s="22"/>
      <c r="T5" s="22"/>
      <c r="U5" s="22"/>
      <c r="V5" s="22"/>
      <c r="W5" s="23"/>
    </row>
    <row r="6" spans="1:23" s="2" customFormat="1" ht="38.450000000000003" customHeight="1">
      <c r="A6" s="283" t="s">
        <v>4</v>
      </c>
      <c r="B6" s="29" t="s">
        <v>273</v>
      </c>
      <c r="C6" s="284"/>
      <c r="D6" s="30"/>
      <c r="E6" s="30"/>
      <c r="F6" s="31"/>
      <c r="G6" s="362"/>
      <c r="H6" s="20"/>
      <c r="I6" s="20"/>
      <c r="J6" s="20"/>
      <c r="K6" s="20"/>
      <c r="L6" s="60"/>
      <c r="M6" s="20"/>
      <c r="N6" s="24"/>
      <c r="O6" s="24"/>
      <c r="P6" s="283" t="s">
        <v>394</v>
      </c>
      <c r="Q6" s="283"/>
      <c r="R6" s="239"/>
      <c r="S6" s="32"/>
      <c r="T6" s="32"/>
      <c r="U6" s="32"/>
      <c r="V6" s="32"/>
      <c r="W6" s="33"/>
    </row>
    <row r="7" spans="1:23" s="3" customFormat="1" ht="29.25" customHeight="1">
      <c r="A7" s="34">
        <v>1</v>
      </c>
      <c r="B7" s="35" t="s">
        <v>525</v>
      </c>
      <c r="C7" s="36" t="s">
        <v>6</v>
      </c>
      <c r="D7" s="37">
        <v>82283.211819999997</v>
      </c>
      <c r="E7" s="351">
        <v>85422.591130000001</v>
      </c>
      <c r="F7" s="39">
        <f>E7</f>
        <v>85422.591130000001</v>
      </c>
      <c r="G7" s="362">
        <v>147704.16209599801</v>
      </c>
      <c r="H7" s="327">
        <v>87070.062000000005</v>
      </c>
      <c r="I7" s="327">
        <v>99484.479000000007</v>
      </c>
      <c r="J7" s="265">
        <v>109707.289</v>
      </c>
      <c r="K7" s="20">
        <v>122763.60608</v>
      </c>
      <c r="L7" s="20">
        <v>134426.149</v>
      </c>
      <c r="M7" s="20">
        <f>L7</f>
        <v>134426.149</v>
      </c>
      <c r="N7" s="40" t="s">
        <v>475</v>
      </c>
      <c r="O7" s="283" t="s">
        <v>477</v>
      </c>
      <c r="P7" s="283"/>
      <c r="Q7" s="283" t="s">
        <v>428</v>
      </c>
      <c r="R7" s="239"/>
      <c r="S7" s="41"/>
      <c r="T7" s="41"/>
      <c r="U7" s="41"/>
      <c r="V7" s="41"/>
      <c r="W7" s="42"/>
    </row>
    <row r="8" spans="1:23" s="2" customFormat="1" ht="29.25" customHeight="1">
      <c r="A8" s="43"/>
      <c r="B8" s="44" t="s">
        <v>157</v>
      </c>
      <c r="C8" s="43" t="s">
        <v>6</v>
      </c>
      <c r="D8" s="45">
        <v>29245.366829999999</v>
      </c>
      <c r="E8" s="352">
        <v>31533.66144</v>
      </c>
      <c r="F8" s="47">
        <f t="shared" ref="F8:F14" si="0">E8</f>
        <v>31533.66144</v>
      </c>
      <c r="G8" s="363">
        <v>40155.819530657202</v>
      </c>
      <c r="H8" s="328">
        <v>32591.594000000001</v>
      </c>
      <c r="I8" s="328">
        <v>35494.1</v>
      </c>
      <c r="J8" s="266">
        <v>38846.906000000003</v>
      </c>
      <c r="K8" s="21">
        <v>43545.368979999999</v>
      </c>
      <c r="L8" s="21">
        <v>45968.911</v>
      </c>
      <c r="M8" s="21">
        <f t="shared" ref="M8:M14" si="1">L8</f>
        <v>45968.911</v>
      </c>
      <c r="N8" s="48" t="s">
        <v>431</v>
      </c>
      <c r="O8" s="24" t="s">
        <v>477</v>
      </c>
      <c r="P8" s="283"/>
      <c r="Q8" s="283"/>
      <c r="R8" s="239"/>
      <c r="S8" s="32"/>
      <c r="T8" s="32"/>
      <c r="U8" s="32"/>
      <c r="V8" s="32"/>
      <c r="W8" s="33"/>
    </row>
    <row r="9" spans="1:23" s="2" customFormat="1" ht="29.25" customHeight="1">
      <c r="A9" s="43"/>
      <c r="B9" s="44" t="s">
        <v>158</v>
      </c>
      <c r="C9" s="43" t="s">
        <v>6</v>
      </c>
      <c r="D9" s="45">
        <v>15780.315420000001</v>
      </c>
      <c r="E9" s="352">
        <v>16049.712890000001</v>
      </c>
      <c r="F9" s="47">
        <f t="shared" si="0"/>
        <v>16049.712890000001</v>
      </c>
      <c r="G9" s="363">
        <v>33639.4263064185</v>
      </c>
      <c r="H9" s="328">
        <v>15477.569</v>
      </c>
      <c r="I9" s="328">
        <v>19244.348999999998</v>
      </c>
      <c r="J9" s="266">
        <v>21345.233</v>
      </c>
      <c r="K9" s="21">
        <v>24093.516749999999</v>
      </c>
      <c r="L9" s="21">
        <v>27085.902440000002</v>
      </c>
      <c r="M9" s="21">
        <f t="shared" si="1"/>
        <v>27085.902440000002</v>
      </c>
      <c r="N9" s="48" t="s">
        <v>475</v>
      </c>
      <c r="O9" s="24" t="s">
        <v>477</v>
      </c>
      <c r="P9" s="283"/>
      <c r="Q9" s="283"/>
      <c r="R9" s="239"/>
      <c r="S9" s="32"/>
      <c r="T9" s="32"/>
      <c r="U9" s="32"/>
      <c r="V9" s="32"/>
      <c r="W9" s="33"/>
    </row>
    <row r="10" spans="1:23" s="2" customFormat="1" ht="29.25" customHeight="1">
      <c r="A10" s="49"/>
      <c r="B10" s="50" t="s">
        <v>526</v>
      </c>
      <c r="C10" s="49" t="s">
        <v>6</v>
      </c>
      <c r="D10" s="45">
        <v>12838.947119999999</v>
      </c>
      <c r="E10" s="353">
        <v>13070.08568</v>
      </c>
      <c r="F10" s="47">
        <f t="shared" si="0"/>
        <v>13070.08568</v>
      </c>
      <c r="G10" s="363">
        <v>25960.5035017095</v>
      </c>
      <c r="H10" s="329">
        <v>12678.403</v>
      </c>
      <c r="I10" s="329">
        <v>15605.550999999999</v>
      </c>
      <c r="J10" s="266">
        <v>17307.792000000001</v>
      </c>
      <c r="K10" s="21">
        <v>19584.325379999998</v>
      </c>
      <c r="L10" s="21">
        <v>21892.09331</v>
      </c>
      <c r="M10" s="21">
        <f t="shared" si="1"/>
        <v>21892.09331</v>
      </c>
      <c r="N10" s="48" t="s">
        <v>475</v>
      </c>
      <c r="O10" s="24" t="s">
        <v>477</v>
      </c>
      <c r="P10" s="283"/>
      <c r="Q10" s="283"/>
      <c r="R10" s="239"/>
      <c r="S10" s="32"/>
      <c r="T10" s="32"/>
      <c r="U10" s="32"/>
      <c r="V10" s="32"/>
      <c r="W10" s="33"/>
    </row>
    <row r="11" spans="1:23" s="2" customFormat="1" ht="29.25" customHeight="1">
      <c r="A11" s="49"/>
      <c r="B11" s="50" t="s">
        <v>527</v>
      </c>
      <c r="C11" s="49" t="s">
        <v>6</v>
      </c>
      <c r="D11" s="45">
        <v>2941.3683000000005</v>
      </c>
      <c r="E11" s="353">
        <v>2979.627210000001</v>
      </c>
      <c r="F11" s="47">
        <f t="shared" si="0"/>
        <v>2979.627210000001</v>
      </c>
      <c r="G11" s="363">
        <v>7678.922804709</v>
      </c>
      <c r="H11" s="329">
        <f>H9-H10</f>
        <v>2799.1659999999993</v>
      </c>
      <c r="I11" s="329">
        <f>I9-I10</f>
        <v>3638.7979999999989</v>
      </c>
      <c r="J11" s="273">
        <f>J9-J10</f>
        <v>4037.4409999999989</v>
      </c>
      <c r="K11" s="21">
        <v>4509.1913700000005</v>
      </c>
      <c r="L11" s="21">
        <v>5193.8091320000003</v>
      </c>
      <c r="M11" s="21">
        <f t="shared" si="1"/>
        <v>5193.8091320000003</v>
      </c>
      <c r="N11" s="48" t="s">
        <v>475</v>
      </c>
      <c r="O11" s="24" t="s">
        <v>477</v>
      </c>
      <c r="P11" s="283"/>
      <c r="Q11" s="283"/>
      <c r="R11" s="239"/>
      <c r="S11" s="32"/>
      <c r="T11" s="32"/>
      <c r="U11" s="32"/>
      <c r="V11" s="32"/>
      <c r="W11" s="33"/>
    </row>
    <row r="12" spans="1:23" s="2" customFormat="1" ht="29.25" customHeight="1">
      <c r="A12" s="43"/>
      <c r="B12" s="44" t="s">
        <v>159</v>
      </c>
      <c r="C12" s="43" t="s">
        <v>6</v>
      </c>
      <c r="D12" s="45">
        <v>37257.529569999999</v>
      </c>
      <c r="E12" s="352">
        <v>37839.216799999995</v>
      </c>
      <c r="F12" s="47">
        <f t="shared" si="0"/>
        <v>37839.216799999995</v>
      </c>
      <c r="G12" s="363">
        <v>73908.916258922603</v>
      </c>
      <c r="H12" s="328">
        <f>H13+H14</f>
        <v>39000.898999999998</v>
      </c>
      <c r="I12" s="328">
        <f>I13+I14</f>
        <v>44746.030000000006</v>
      </c>
      <c r="J12" s="266">
        <f>J13+J14</f>
        <v>49515.15</v>
      </c>
      <c r="K12" s="21">
        <v>55124.720359999999</v>
      </c>
      <c r="L12" s="21">
        <v>61371.335446999998</v>
      </c>
      <c r="M12" s="21">
        <f t="shared" si="1"/>
        <v>61371.335446999998</v>
      </c>
      <c r="N12" s="48" t="s">
        <v>475</v>
      </c>
      <c r="O12" s="24" t="s">
        <v>477</v>
      </c>
      <c r="P12" s="283"/>
      <c r="Q12" s="283"/>
      <c r="R12" s="239"/>
      <c r="S12" s="32"/>
      <c r="T12" s="32"/>
      <c r="U12" s="32"/>
      <c r="V12" s="32"/>
      <c r="W12" s="33"/>
    </row>
    <row r="13" spans="1:23" s="5" customFormat="1" ht="29.25" customHeight="1">
      <c r="A13" s="49"/>
      <c r="B13" s="52" t="s">
        <v>276</v>
      </c>
      <c r="C13" s="49" t="s">
        <v>6</v>
      </c>
      <c r="D13" s="251"/>
      <c r="E13" s="353">
        <f>E12-E14</f>
        <v>32164.703389999995</v>
      </c>
      <c r="F13" s="236"/>
      <c r="G13" s="364">
        <f>G12-G14</f>
        <v>63755.928548391101</v>
      </c>
      <c r="H13" s="329">
        <v>33249.813999999998</v>
      </c>
      <c r="I13" s="329">
        <v>38650.232000000004</v>
      </c>
      <c r="J13" s="329">
        <v>42896.732000000004</v>
      </c>
      <c r="K13" s="79">
        <v>47731.989690000002</v>
      </c>
      <c r="L13" s="79">
        <v>53140.478106000002</v>
      </c>
      <c r="M13" s="21">
        <f t="shared" si="1"/>
        <v>53140.478106000002</v>
      </c>
      <c r="N13" s="237"/>
      <c r="O13" s="127"/>
      <c r="P13" s="68"/>
      <c r="Q13" s="68"/>
      <c r="R13" s="252"/>
      <c r="S13" s="57"/>
      <c r="T13" s="57"/>
      <c r="U13" s="57"/>
      <c r="V13" s="57"/>
      <c r="W13" s="58"/>
    </row>
    <row r="14" spans="1:23" s="5" customFormat="1" ht="29.25" customHeight="1">
      <c r="A14" s="49"/>
      <c r="B14" s="52" t="s">
        <v>546</v>
      </c>
      <c r="C14" s="49" t="s">
        <v>6</v>
      </c>
      <c r="D14" s="251">
        <v>5386.5940000000001</v>
      </c>
      <c r="E14" s="353">
        <v>5674.5134100000005</v>
      </c>
      <c r="F14" s="236">
        <f t="shared" si="0"/>
        <v>5674.5134100000005</v>
      </c>
      <c r="G14" s="364">
        <v>10152.987710531501</v>
      </c>
      <c r="H14" s="329">
        <v>5751.085</v>
      </c>
      <c r="I14" s="329">
        <v>6095.7979999999998</v>
      </c>
      <c r="J14" s="329">
        <v>6618.4179999999997</v>
      </c>
      <c r="K14" s="79">
        <v>7392.7306699999999</v>
      </c>
      <c r="L14" s="79">
        <v>8230.8573400000005</v>
      </c>
      <c r="M14" s="21">
        <f t="shared" si="1"/>
        <v>8230.8573400000005</v>
      </c>
      <c r="N14" s="237" t="s">
        <v>475</v>
      </c>
      <c r="O14" s="127" t="s">
        <v>477</v>
      </c>
      <c r="P14" s="68"/>
      <c r="Q14" s="68" t="s">
        <v>428</v>
      </c>
      <c r="R14" s="252"/>
      <c r="S14" s="57"/>
      <c r="T14" s="57"/>
      <c r="U14" s="57"/>
      <c r="V14" s="57"/>
      <c r="W14" s="58"/>
    </row>
    <row r="15" spans="1:23" s="3" customFormat="1" ht="33" customHeight="1">
      <c r="A15" s="36">
        <v>2</v>
      </c>
      <c r="B15" s="35" t="s">
        <v>528</v>
      </c>
      <c r="C15" s="36"/>
      <c r="D15" s="53">
        <f>D16+D17+D20</f>
        <v>100</v>
      </c>
      <c r="E15" s="53">
        <f t="shared" ref="E15:M15" si="2">E16+E17+E20</f>
        <v>100</v>
      </c>
      <c r="F15" s="54">
        <f t="shared" si="2"/>
        <v>100</v>
      </c>
      <c r="G15" s="365">
        <f t="shared" si="2"/>
        <v>100.0000000000002</v>
      </c>
      <c r="H15" s="54">
        <f t="shared" si="2"/>
        <v>100</v>
      </c>
      <c r="I15" s="54">
        <f t="shared" si="2"/>
        <v>100</v>
      </c>
      <c r="J15" s="54">
        <f t="shared" si="2"/>
        <v>100</v>
      </c>
      <c r="K15" s="54">
        <f t="shared" si="2"/>
        <v>100.00000000814575</v>
      </c>
      <c r="L15" s="54">
        <f t="shared" si="2"/>
        <v>99.999999915938972</v>
      </c>
      <c r="M15" s="54">
        <f t="shared" si="2"/>
        <v>99.999999915938972</v>
      </c>
      <c r="N15" s="283"/>
      <c r="O15" s="283"/>
      <c r="P15" s="283"/>
      <c r="Q15" s="283"/>
      <c r="R15" s="239"/>
      <c r="S15" s="41"/>
      <c r="T15" s="41"/>
      <c r="U15" s="41"/>
      <c r="V15" s="41"/>
      <c r="W15" s="42"/>
    </row>
    <row r="16" spans="1:23" s="2" customFormat="1" ht="28.5" customHeight="1">
      <c r="A16" s="43"/>
      <c r="B16" s="44" t="s">
        <v>160</v>
      </c>
      <c r="C16" s="43" t="s">
        <v>69</v>
      </c>
      <c r="D16" s="55">
        <f>D8/$D$7*100</f>
        <v>35.542325321447329</v>
      </c>
      <c r="E16" s="55">
        <f>E8/$E$7*100</f>
        <v>36.914896894207565</v>
      </c>
      <c r="F16" s="56">
        <f t="shared" ref="F16:L16" si="3">F8/F$7*100</f>
        <v>36.914896894207565</v>
      </c>
      <c r="G16" s="366">
        <f t="shared" si="3"/>
        <v>27.186654025740015</v>
      </c>
      <c r="H16" s="56">
        <f t="shared" si="3"/>
        <v>37.431458358212723</v>
      </c>
      <c r="I16" s="56">
        <f t="shared" si="3"/>
        <v>35.678027725309789</v>
      </c>
      <c r="J16" s="56">
        <f t="shared" si="3"/>
        <v>35.40959434336218</v>
      </c>
      <c r="K16" s="56">
        <f t="shared" si="3"/>
        <v>35.47091061468435</v>
      </c>
      <c r="L16" s="56">
        <f t="shared" si="3"/>
        <v>34.196405492505775</v>
      </c>
      <c r="M16" s="56">
        <f>L16</f>
        <v>34.196405492505775</v>
      </c>
      <c r="N16" s="24" t="s">
        <v>475</v>
      </c>
      <c r="O16" s="24" t="s">
        <v>476</v>
      </c>
      <c r="P16" s="24"/>
      <c r="Q16" s="24"/>
      <c r="R16" s="253"/>
      <c r="S16" s="32"/>
      <c r="T16" s="32"/>
      <c r="U16" s="32"/>
      <c r="V16" s="32"/>
      <c r="W16" s="33"/>
    </row>
    <row r="17" spans="1:23" s="2" customFormat="1" ht="28.5" customHeight="1">
      <c r="A17" s="43"/>
      <c r="B17" s="44" t="s">
        <v>158</v>
      </c>
      <c r="C17" s="43" t="s">
        <v>69</v>
      </c>
      <c r="D17" s="55">
        <f>D9/$D$7*100</f>
        <v>19.17804989737213</v>
      </c>
      <c r="E17" s="55">
        <f>E9/$E$7*100</f>
        <v>18.788604604108549</v>
      </c>
      <c r="F17" s="56">
        <f t="shared" ref="F17:L20" si="4">F9/F$7*100</f>
        <v>18.788604604108549</v>
      </c>
      <c r="G17" s="366">
        <f t="shared" si="4"/>
        <v>22.774866888690028</v>
      </c>
      <c r="H17" s="56">
        <f t="shared" si="4"/>
        <v>17.775994003541651</v>
      </c>
      <c r="I17" s="56">
        <f t="shared" si="4"/>
        <v>19.344071752137332</v>
      </c>
      <c r="J17" s="56">
        <f t="shared" si="4"/>
        <v>19.456531279339153</v>
      </c>
      <c r="K17" s="56">
        <f t="shared" si="4"/>
        <v>19.625944137140486</v>
      </c>
      <c r="L17" s="56">
        <f t="shared" si="4"/>
        <v>20.149280955746192</v>
      </c>
      <c r="M17" s="56">
        <f t="shared" ref="M17:M21" si="5">L17</f>
        <v>20.149280955746192</v>
      </c>
      <c r="N17" s="24" t="s">
        <v>475</v>
      </c>
      <c r="O17" s="24" t="s">
        <v>477</v>
      </c>
      <c r="P17" s="24"/>
      <c r="Q17" s="24"/>
      <c r="R17" s="253"/>
      <c r="S17" s="32"/>
      <c r="T17" s="32"/>
      <c r="U17" s="32"/>
      <c r="V17" s="32"/>
      <c r="W17" s="33"/>
    </row>
    <row r="18" spans="1:23" s="5" customFormat="1" ht="28.5" customHeight="1">
      <c r="A18" s="49"/>
      <c r="B18" s="52" t="s">
        <v>274</v>
      </c>
      <c r="C18" s="49" t="s">
        <v>69</v>
      </c>
      <c r="D18" s="66">
        <f>D10/$D$7*100</f>
        <v>15.603361653025955</v>
      </c>
      <c r="E18" s="66">
        <f>E10/$E$7*100</f>
        <v>15.300502486642376</v>
      </c>
      <c r="F18" s="330">
        <f t="shared" si="4"/>
        <v>15.300502486642376</v>
      </c>
      <c r="G18" s="367">
        <f t="shared" si="4"/>
        <v>17.576013521431356</v>
      </c>
      <c r="H18" s="330">
        <f t="shared" si="4"/>
        <v>14.561150766149677</v>
      </c>
      <c r="I18" s="330">
        <f t="shared" si="4"/>
        <v>15.686417777792251</v>
      </c>
      <c r="J18" s="330">
        <f t="shared" si="4"/>
        <v>15.776337340721271</v>
      </c>
      <c r="K18" s="330">
        <f t="shared" si="4"/>
        <v>15.952875616278083</v>
      </c>
      <c r="L18" s="330">
        <f t="shared" si="4"/>
        <v>16.285591362138923</v>
      </c>
      <c r="M18" s="56">
        <f t="shared" si="5"/>
        <v>16.285591362138923</v>
      </c>
      <c r="N18" s="127" t="s">
        <v>475</v>
      </c>
      <c r="O18" s="127" t="s">
        <v>477</v>
      </c>
      <c r="P18" s="127"/>
      <c r="Q18" s="127"/>
      <c r="R18" s="254"/>
      <c r="S18" s="57"/>
      <c r="T18" s="57"/>
      <c r="U18" s="57"/>
      <c r="V18" s="57"/>
      <c r="W18" s="58"/>
    </row>
    <row r="19" spans="1:23" s="5" customFormat="1" ht="28.5" customHeight="1">
      <c r="A19" s="49"/>
      <c r="B19" s="52" t="s">
        <v>275</v>
      </c>
      <c r="C19" s="49" t="s">
        <v>69</v>
      </c>
      <c r="D19" s="66">
        <f>D11/$D$7*100</f>
        <v>3.5746882443461727</v>
      </c>
      <c r="E19" s="66">
        <f>E11/$E$7*100</f>
        <v>3.4881021174661728</v>
      </c>
      <c r="F19" s="330">
        <f t="shared" si="4"/>
        <v>3.4881021174661728</v>
      </c>
      <c r="G19" s="367">
        <f t="shared" si="4"/>
        <v>5.198853367258673</v>
      </c>
      <c r="H19" s="330">
        <f t="shared" si="4"/>
        <v>3.2148432373919742</v>
      </c>
      <c r="I19" s="330">
        <f t="shared" si="4"/>
        <v>3.6576539743450818</v>
      </c>
      <c r="J19" s="330">
        <f t="shared" si="4"/>
        <v>3.680193938617879</v>
      </c>
      <c r="K19" s="330">
        <f t="shared" si="4"/>
        <v>3.6730685208624014</v>
      </c>
      <c r="L19" s="330">
        <f t="shared" si="4"/>
        <v>3.8636895950950731</v>
      </c>
      <c r="M19" s="56">
        <f t="shared" si="5"/>
        <v>3.8636895950950731</v>
      </c>
      <c r="N19" s="127" t="s">
        <v>475</v>
      </c>
      <c r="O19" s="127" t="s">
        <v>477</v>
      </c>
      <c r="P19" s="127"/>
      <c r="Q19" s="127"/>
      <c r="R19" s="254"/>
      <c r="S19" s="57"/>
      <c r="T19" s="57"/>
      <c r="U19" s="57"/>
      <c r="V19" s="57"/>
      <c r="W19" s="58"/>
    </row>
    <row r="20" spans="1:23" s="2" customFormat="1" ht="28.5" customHeight="1">
      <c r="A20" s="43"/>
      <c r="B20" s="44" t="s">
        <v>159</v>
      </c>
      <c r="C20" s="43" t="s">
        <v>69</v>
      </c>
      <c r="D20" s="55">
        <f>D12/$D$7*100</f>
        <v>45.279624781180544</v>
      </c>
      <c r="E20" s="55">
        <f>E12/$E$7*100</f>
        <v>44.296498501683878</v>
      </c>
      <c r="F20" s="56">
        <f t="shared" si="4"/>
        <v>44.296498501683878</v>
      </c>
      <c r="G20" s="366">
        <f t="shared" si="4"/>
        <v>50.038479085570152</v>
      </c>
      <c r="H20" s="56">
        <f t="shared" si="4"/>
        <v>44.792547638245615</v>
      </c>
      <c r="I20" s="56">
        <f t="shared" si="4"/>
        <v>44.977900522552872</v>
      </c>
      <c r="J20" s="56">
        <f t="shared" si="4"/>
        <v>45.133874377298667</v>
      </c>
      <c r="K20" s="56">
        <f t="shared" si="4"/>
        <v>44.903145256320904</v>
      </c>
      <c r="L20" s="56">
        <f t="shared" si="4"/>
        <v>45.654313467687004</v>
      </c>
      <c r="M20" s="56">
        <f t="shared" si="5"/>
        <v>45.654313467687004</v>
      </c>
      <c r="N20" s="24" t="s">
        <v>475</v>
      </c>
      <c r="O20" s="24" t="s">
        <v>477</v>
      </c>
      <c r="P20" s="24"/>
      <c r="Q20" s="24"/>
      <c r="R20" s="253"/>
      <c r="S20" s="32"/>
      <c r="T20" s="32"/>
      <c r="U20" s="32"/>
      <c r="V20" s="32"/>
      <c r="W20" s="33"/>
    </row>
    <row r="21" spans="1:23" s="5" customFormat="1" ht="28.5" customHeight="1">
      <c r="A21" s="49"/>
      <c r="B21" s="52" t="s">
        <v>80</v>
      </c>
      <c r="C21" s="49" t="s">
        <v>69</v>
      </c>
      <c r="D21" s="66">
        <f t="shared" ref="D21" si="6">D14/$D$7*100</f>
        <v>6.5464070748520768</v>
      </c>
      <c r="E21" s="66">
        <f t="shared" ref="E21" si="7">E14/$E$7*100</f>
        <v>6.6428720259307834</v>
      </c>
      <c r="F21" s="330">
        <f>F14/F$7*100</f>
        <v>6.6428720259307834</v>
      </c>
      <c r="G21" s="367">
        <f>G14/G$7*100</f>
        <v>6.8738670369577841</v>
      </c>
      <c r="H21" s="330">
        <f t="shared" ref="H21:L21" si="8">H14/H$7*100</f>
        <v>6.6051233545693355</v>
      </c>
      <c r="I21" s="330">
        <f t="shared" si="8"/>
        <v>6.1273859613819752</v>
      </c>
      <c r="J21" s="330">
        <f t="shared" si="8"/>
        <v>6.0327969639282575</v>
      </c>
      <c r="K21" s="330">
        <f>K14/K$7*100</f>
        <v>6.0219236841107948</v>
      </c>
      <c r="L21" s="330">
        <f t="shared" si="8"/>
        <v>6.1229585175425951</v>
      </c>
      <c r="M21" s="56">
        <f t="shared" si="5"/>
        <v>6.1229585175425951</v>
      </c>
      <c r="N21" s="127" t="s">
        <v>475</v>
      </c>
      <c r="O21" s="127" t="s">
        <v>476</v>
      </c>
      <c r="P21" s="68"/>
      <c r="Q21" s="68"/>
      <c r="R21" s="252"/>
      <c r="S21" s="57"/>
      <c r="T21" s="57"/>
      <c r="U21" s="57"/>
      <c r="V21" s="57"/>
      <c r="W21" s="58"/>
    </row>
    <row r="22" spans="1:23" s="3" customFormat="1" ht="57">
      <c r="A22" s="283">
        <v>3</v>
      </c>
      <c r="B22" s="59" t="s">
        <v>529</v>
      </c>
      <c r="C22" s="36" t="s">
        <v>69</v>
      </c>
      <c r="D22" s="53">
        <v>6.2871729198623854</v>
      </c>
      <c r="E22" s="53">
        <v>1.2134033963756963</v>
      </c>
      <c r="F22" s="31">
        <v>5.2055411857290466</v>
      </c>
      <c r="G22" s="368">
        <v>7.5</v>
      </c>
      <c r="H22" s="60">
        <f>H30/E30*100-100</f>
        <v>-0.58290265711532641</v>
      </c>
      <c r="I22" s="60">
        <f>I30/H30*100-100</f>
        <v>8.4781022398454411</v>
      </c>
      <c r="J22" s="60">
        <f>J30/I30*100-100</f>
        <v>5.6106817058199567</v>
      </c>
      <c r="K22" s="60">
        <f>K30/J30*100-100</f>
        <v>6.4380444566080541</v>
      </c>
      <c r="L22" s="60">
        <v>7.5</v>
      </c>
      <c r="M22" s="60">
        <f>(L30/E30)^(1/5)*100-100</f>
        <v>5.4394837759052024</v>
      </c>
      <c r="N22" s="283" t="s">
        <v>475</v>
      </c>
      <c r="O22" s="283" t="s">
        <v>477</v>
      </c>
      <c r="P22" s="283"/>
      <c r="Q22" s="283" t="s">
        <v>429</v>
      </c>
      <c r="R22" s="239" t="s">
        <v>395</v>
      </c>
      <c r="S22" s="41"/>
      <c r="T22" s="41"/>
      <c r="U22" s="41"/>
      <c r="V22" s="41"/>
      <c r="W22" s="42"/>
    </row>
    <row r="23" spans="1:23" s="2" customFormat="1" ht="29.45" customHeight="1">
      <c r="A23" s="283"/>
      <c r="B23" s="35" t="s">
        <v>92</v>
      </c>
      <c r="C23" s="36" t="s">
        <v>69</v>
      </c>
      <c r="D23" s="53">
        <v>3.4299290269289315</v>
      </c>
      <c r="E23" s="53">
        <v>3.1318407860630373</v>
      </c>
      <c r="F23" s="31">
        <v>3.6435681815344338</v>
      </c>
      <c r="G23" s="368">
        <v>3.5</v>
      </c>
      <c r="H23" s="60">
        <f t="shared" ref="H23:H29" si="9">H31/E31*100-100</f>
        <v>2.5373650981731117</v>
      </c>
      <c r="I23" s="60">
        <f t="shared" ref="I23:I29" si="10">I31/H31*100-100</f>
        <v>3.4721268717768652</v>
      </c>
      <c r="J23" s="60">
        <v>3.9231708226274122</v>
      </c>
      <c r="K23" s="60">
        <f t="shared" ref="K23:K29" si="11">K31/J31*100-100</f>
        <v>3.0044561652395885</v>
      </c>
      <c r="L23" s="60">
        <v>3.5</v>
      </c>
      <c r="M23" s="60">
        <f t="shared" ref="M23:M29" si="12">(L31/E31)^(1/5)*100-100</f>
        <v>3.2863317612946901</v>
      </c>
      <c r="N23" s="31" t="s">
        <v>475</v>
      </c>
      <c r="O23" s="31" t="s">
        <v>476</v>
      </c>
      <c r="P23" s="283"/>
      <c r="Q23" s="283"/>
      <c r="R23" s="240"/>
      <c r="S23" s="32"/>
      <c r="T23" s="32"/>
      <c r="U23" s="32"/>
      <c r="V23" s="32"/>
      <c r="W23" s="33"/>
    </row>
    <row r="24" spans="1:23" s="2" customFormat="1" ht="29.45" customHeight="1">
      <c r="A24" s="283"/>
      <c r="B24" s="35" t="s">
        <v>93</v>
      </c>
      <c r="C24" s="36" t="s">
        <v>69</v>
      </c>
      <c r="D24" s="53">
        <v>8.1435671214509568</v>
      </c>
      <c r="E24" s="53">
        <v>1.3836300121585623</v>
      </c>
      <c r="F24" s="31">
        <v>6.4623531940446242</v>
      </c>
      <c r="G24" s="368">
        <v>10.199999999999999</v>
      </c>
      <c r="H24" s="60">
        <f t="shared" si="9"/>
        <v>-6.2193262056025844</v>
      </c>
      <c r="I24" s="60">
        <f t="shared" si="10"/>
        <v>10.954640616519058</v>
      </c>
      <c r="J24" s="60">
        <v>6.6365760263346658</v>
      </c>
      <c r="K24" s="60">
        <f t="shared" si="11"/>
        <v>10.27253332421985</v>
      </c>
      <c r="L24" s="60">
        <v>10</v>
      </c>
      <c r="M24" s="60">
        <f t="shared" si="12"/>
        <v>6.1146678930642082</v>
      </c>
      <c r="N24" s="31" t="s">
        <v>475</v>
      </c>
      <c r="O24" s="31" t="s">
        <v>476</v>
      </c>
      <c r="P24" s="283"/>
      <c r="Q24" s="283"/>
      <c r="R24" s="240"/>
      <c r="S24" s="32"/>
      <c r="T24" s="32"/>
      <c r="U24" s="32"/>
      <c r="V24" s="32"/>
      <c r="W24" s="33"/>
    </row>
    <row r="25" spans="1:23" s="5" customFormat="1" ht="26.25" customHeight="1">
      <c r="A25" s="68"/>
      <c r="B25" s="50" t="s">
        <v>530</v>
      </c>
      <c r="C25" s="49" t="s">
        <v>69</v>
      </c>
      <c r="D25" s="66">
        <v>9.3193241096606556</v>
      </c>
      <c r="E25" s="66">
        <v>1.0995079445302309</v>
      </c>
      <c r="F25" s="64">
        <v>6.7362540179215102</v>
      </c>
      <c r="G25" s="369">
        <v>9.8000000000000007</v>
      </c>
      <c r="H25" s="65">
        <f t="shared" si="9"/>
        <v>-5.2584007320488553</v>
      </c>
      <c r="I25" s="65">
        <f t="shared" si="10"/>
        <v>9.5218822914309555</v>
      </c>
      <c r="J25" s="65">
        <v>6.0172684281972266</v>
      </c>
      <c r="K25" s="65">
        <f t="shared" si="11"/>
        <v>10.083136334979386</v>
      </c>
      <c r="L25" s="65">
        <v>9.5</v>
      </c>
      <c r="M25" s="65">
        <f t="shared" si="12"/>
        <v>5.7953877771421531</v>
      </c>
      <c r="N25" s="64" t="s">
        <v>475</v>
      </c>
      <c r="O25" s="64" t="s">
        <v>476</v>
      </c>
      <c r="P25" s="68"/>
      <c r="Q25" s="68"/>
      <c r="R25" s="241"/>
      <c r="S25" s="57"/>
      <c r="T25" s="57"/>
      <c r="U25" s="57"/>
      <c r="V25" s="57"/>
      <c r="W25" s="58"/>
    </row>
    <row r="26" spans="1:23" s="5" customFormat="1" ht="26.25" customHeight="1">
      <c r="A26" s="68"/>
      <c r="B26" s="50" t="s">
        <v>531</v>
      </c>
      <c r="C26" s="49" t="s">
        <v>69</v>
      </c>
      <c r="D26" s="66">
        <v>2.5186600527184311</v>
      </c>
      <c r="E26" s="66">
        <v>2.8330584108046821</v>
      </c>
      <c r="F26" s="64">
        <v>5.1492573861885376</v>
      </c>
      <c r="G26" s="369">
        <v>12</v>
      </c>
      <c r="H26" s="65">
        <f t="shared" si="9"/>
        <v>-11.038516649965359</v>
      </c>
      <c r="I26" s="65">
        <f t="shared" si="10"/>
        <v>18.607011483295196</v>
      </c>
      <c r="J26" s="65">
        <v>9.7396269725160209</v>
      </c>
      <c r="K26" s="65">
        <f t="shared" si="11"/>
        <v>11.174478856834853</v>
      </c>
      <c r="L26" s="65">
        <v>12.366851893369301</v>
      </c>
      <c r="M26" s="65">
        <f t="shared" si="12"/>
        <v>7.6605957454273295</v>
      </c>
      <c r="N26" s="64" t="s">
        <v>475</v>
      </c>
      <c r="O26" s="64" t="s">
        <v>477</v>
      </c>
      <c r="P26" s="68"/>
      <c r="Q26" s="68"/>
      <c r="R26" s="241"/>
      <c r="S26" s="57"/>
      <c r="T26" s="57"/>
      <c r="U26" s="57"/>
      <c r="V26" s="57"/>
      <c r="W26" s="58"/>
    </row>
    <row r="27" spans="1:23" s="3" customFormat="1" ht="27.95" customHeight="1">
      <c r="A27" s="283"/>
      <c r="B27" s="35" t="s">
        <v>94</v>
      </c>
      <c r="C27" s="36" t="s">
        <v>69</v>
      </c>
      <c r="D27" s="53">
        <v>7.7699556240076788</v>
      </c>
      <c r="E27" s="53">
        <v>-0.49260073646055957</v>
      </c>
      <c r="F27" s="31">
        <v>5.9641001294864537</v>
      </c>
      <c r="G27" s="368">
        <v>8.8000000000000007</v>
      </c>
      <c r="H27" s="60">
        <f t="shared" si="9"/>
        <v>-0.13711730139579004</v>
      </c>
      <c r="I27" s="60">
        <f t="shared" si="10"/>
        <v>11.649735141395297</v>
      </c>
      <c r="J27" s="60">
        <v>6.3095672127257103</v>
      </c>
      <c r="K27" s="60">
        <f t="shared" si="11"/>
        <v>7.2046878906519822</v>
      </c>
      <c r="L27" s="60">
        <v>9.2614898376217667</v>
      </c>
      <c r="M27" s="60">
        <f t="shared" si="12"/>
        <v>6.819394372255033</v>
      </c>
      <c r="N27" s="31" t="s">
        <v>475</v>
      </c>
      <c r="O27" s="31" t="s">
        <v>477</v>
      </c>
      <c r="P27" s="283"/>
      <c r="Q27" s="283"/>
      <c r="R27" s="240"/>
      <c r="S27" s="41"/>
      <c r="T27" s="41"/>
      <c r="U27" s="41"/>
      <c r="V27" s="41"/>
      <c r="W27" s="42"/>
    </row>
    <row r="28" spans="1:23" s="2" customFormat="1" ht="26.25" customHeight="1">
      <c r="A28" s="283"/>
      <c r="B28" s="52" t="s">
        <v>276</v>
      </c>
      <c r="C28" s="49" t="s">
        <v>69</v>
      </c>
      <c r="D28" s="66">
        <v>6.9740890405345368</v>
      </c>
      <c r="E28" s="66">
        <v>7.0863840744394224E-2</v>
      </c>
      <c r="F28" s="64">
        <v>5.5177583167418334</v>
      </c>
      <c r="G28" s="369"/>
      <c r="H28" s="65">
        <f t="shared" si="9"/>
        <v>1.6160803021065817E-2</v>
      </c>
      <c r="I28" s="65">
        <f t="shared" si="10"/>
        <v>13.635838502016398</v>
      </c>
      <c r="J28" s="65">
        <v>6.9996437033651375</v>
      </c>
      <c r="K28" s="63">
        <f t="shared" si="11"/>
        <v>7.2215118942843048</v>
      </c>
      <c r="L28" s="65">
        <v>9.306599999259376</v>
      </c>
      <c r="M28" s="65">
        <f t="shared" si="12"/>
        <v>7.3047953409979272</v>
      </c>
      <c r="N28" s="62"/>
      <c r="O28" s="24"/>
      <c r="P28" s="283"/>
      <c r="Q28" s="283"/>
      <c r="R28" s="242"/>
      <c r="S28" s="32"/>
      <c r="T28" s="32"/>
      <c r="U28" s="32"/>
      <c r="V28" s="32"/>
      <c r="W28" s="33"/>
    </row>
    <row r="29" spans="1:23" s="3" customFormat="1" ht="26.25" customHeight="1">
      <c r="A29" s="283"/>
      <c r="B29" s="52" t="s">
        <v>277</v>
      </c>
      <c r="C29" s="49" t="s">
        <v>69</v>
      </c>
      <c r="D29" s="66">
        <v>12.155588244507882</v>
      </c>
      <c r="E29" s="66">
        <v>1.2723810417889609</v>
      </c>
      <c r="F29" s="64">
        <v>8.4574947471236896</v>
      </c>
      <c r="G29" s="369"/>
      <c r="H29" s="65">
        <f t="shared" si="9"/>
        <v>-0.92602952979876818</v>
      </c>
      <c r="I29" s="65">
        <f t="shared" si="10"/>
        <v>1.3301788360805062</v>
      </c>
      <c r="J29" s="65">
        <v>2.4781494760676139</v>
      </c>
      <c r="K29" s="65">
        <f t="shared" si="11"/>
        <v>7.1058784462493207</v>
      </c>
      <c r="L29" s="65">
        <v>9</v>
      </c>
      <c r="M29" s="65">
        <f t="shared" si="12"/>
        <v>4.1700606593135774</v>
      </c>
      <c r="N29" s="62"/>
      <c r="O29" s="283"/>
      <c r="P29" s="283"/>
      <c r="Q29" s="283"/>
      <c r="R29" s="250"/>
      <c r="S29" s="41"/>
      <c r="T29" s="41"/>
      <c r="U29" s="41"/>
      <c r="V29" s="41"/>
      <c r="W29" s="42"/>
    </row>
    <row r="30" spans="1:23" s="3" customFormat="1" ht="32.25" customHeight="1">
      <c r="A30" s="283">
        <v>4</v>
      </c>
      <c r="B30" s="59" t="s">
        <v>532</v>
      </c>
      <c r="C30" s="36" t="s">
        <v>6</v>
      </c>
      <c r="D30" s="38">
        <v>53338.393640000002</v>
      </c>
      <c r="E30" s="38">
        <v>53984.936620000008</v>
      </c>
      <c r="F30" s="39">
        <f>E30</f>
        <v>53984.936620000008</v>
      </c>
      <c r="G30" s="362">
        <v>82163.099187942295</v>
      </c>
      <c r="H30" s="331">
        <v>53670.256990000002</v>
      </c>
      <c r="I30" s="20">
        <v>58220.47625</v>
      </c>
      <c r="J30" s="20">
        <v>61487.041859999998</v>
      </c>
      <c r="K30" s="20">
        <v>65445.604950000001</v>
      </c>
      <c r="L30" s="20">
        <v>70354.025321249996</v>
      </c>
      <c r="M30" s="20">
        <f>L30</f>
        <v>70354.025321249996</v>
      </c>
      <c r="N30" s="40" t="s">
        <v>475</v>
      </c>
      <c r="O30" s="40" t="s">
        <v>477</v>
      </c>
      <c r="P30" s="67"/>
      <c r="Q30" s="283" t="s">
        <v>428</v>
      </c>
      <c r="R30" s="261"/>
      <c r="S30" s="41"/>
      <c r="T30" s="41"/>
      <c r="U30" s="41"/>
      <c r="V30" s="41"/>
      <c r="W30" s="42"/>
    </row>
    <row r="31" spans="1:23" s="3" customFormat="1" ht="30" customHeight="1">
      <c r="A31" s="283"/>
      <c r="B31" s="35" t="s">
        <v>92</v>
      </c>
      <c r="C31" s="36" t="s">
        <v>6</v>
      </c>
      <c r="D31" s="38">
        <v>18745.045170000001</v>
      </c>
      <c r="E31" s="38">
        <v>19332.11032</v>
      </c>
      <c r="F31" s="39">
        <f t="shared" ref="F31:F37" si="13">E31</f>
        <v>19332.11032</v>
      </c>
      <c r="G31" s="362">
        <v>22883.2423150576</v>
      </c>
      <c r="H31" s="331">
        <v>19822.63654</v>
      </c>
      <c r="I31" s="331">
        <v>20510.903630000001</v>
      </c>
      <c r="J31" s="331">
        <v>21315.580750000001</v>
      </c>
      <c r="K31" s="331">
        <v>21955.998029999999</v>
      </c>
      <c r="L31" s="20">
        <v>22724.45796105</v>
      </c>
      <c r="M31" s="20">
        <f t="shared" ref="M31:M37" si="14">L31</f>
        <v>22724.45796105</v>
      </c>
      <c r="N31" s="40" t="s">
        <v>475</v>
      </c>
      <c r="O31" s="31" t="s">
        <v>477</v>
      </c>
      <c r="P31" s="283"/>
      <c r="Q31" s="283"/>
      <c r="R31" s="261"/>
      <c r="S31" s="41"/>
      <c r="T31" s="41"/>
      <c r="U31" s="41"/>
      <c r="V31" s="41"/>
      <c r="W31" s="42"/>
    </row>
    <row r="32" spans="1:23" s="3" customFormat="1" ht="30" customHeight="1">
      <c r="A32" s="283"/>
      <c r="B32" s="35" t="s">
        <v>93</v>
      </c>
      <c r="C32" s="36" t="s">
        <v>6</v>
      </c>
      <c r="D32" s="38">
        <v>12288.04077</v>
      </c>
      <c r="E32" s="38">
        <v>12457.494500000001</v>
      </c>
      <c r="F32" s="39">
        <f t="shared" si="13"/>
        <v>12457.494500000001</v>
      </c>
      <c r="G32" s="362">
        <v>22166.959921004502</v>
      </c>
      <c r="H32" s="331">
        <v>11682.72228</v>
      </c>
      <c r="I32" s="331">
        <v>12962.52252</v>
      </c>
      <c r="J32" s="331">
        <v>13818.081920000001</v>
      </c>
      <c r="K32" s="331">
        <v>15237.548989999999</v>
      </c>
      <c r="L32" s="20">
        <v>16761.303888999999</v>
      </c>
      <c r="M32" s="20">
        <f t="shared" si="14"/>
        <v>16761.303888999999</v>
      </c>
      <c r="N32" s="40" t="s">
        <v>475</v>
      </c>
      <c r="O32" s="31" t="s">
        <v>477</v>
      </c>
      <c r="P32" s="283"/>
      <c r="Q32" s="283"/>
      <c r="R32" s="261"/>
      <c r="S32" s="41"/>
      <c r="T32" s="41"/>
      <c r="U32" s="41"/>
      <c r="V32" s="41"/>
      <c r="W32" s="42"/>
    </row>
    <row r="33" spans="1:23" s="5" customFormat="1" ht="30" customHeight="1">
      <c r="A33" s="127"/>
      <c r="B33" s="52" t="s">
        <v>274</v>
      </c>
      <c r="C33" s="49" t="s">
        <v>6</v>
      </c>
      <c r="D33" s="51">
        <v>10274.079470000001</v>
      </c>
      <c r="E33" s="51">
        <v>10386.47638</v>
      </c>
      <c r="F33" s="236">
        <f t="shared" si="13"/>
        <v>10386.47638</v>
      </c>
      <c r="G33" s="364">
        <v>17767.5523588816</v>
      </c>
      <c r="H33" s="332">
        <v>9840.3138299999991</v>
      </c>
      <c r="I33" s="332">
        <v>10777.29693</v>
      </c>
      <c r="J33" s="332">
        <v>11420.023510000001</v>
      </c>
      <c r="K33" s="332">
        <v>12571.520049999999</v>
      </c>
      <c r="L33" s="79">
        <v>13765.81445475</v>
      </c>
      <c r="M33" s="21">
        <f t="shared" si="14"/>
        <v>13765.81445475</v>
      </c>
      <c r="N33" s="237" t="s">
        <v>475</v>
      </c>
      <c r="O33" s="64" t="s">
        <v>477</v>
      </c>
      <c r="P33" s="127"/>
      <c r="Q33" s="127"/>
      <c r="R33" s="261"/>
      <c r="S33" s="57"/>
      <c r="T33" s="57"/>
      <c r="U33" s="57"/>
      <c r="V33" s="57"/>
      <c r="W33" s="58"/>
    </row>
    <row r="34" spans="1:23" s="5" customFormat="1" ht="30" customHeight="1">
      <c r="A34" s="127"/>
      <c r="B34" s="52" t="s">
        <v>275</v>
      </c>
      <c r="C34" s="49" t="s">
        <v>6</v>
      </c>
      <c r="D34" s="51">
        <v>2013.9612999999988</v>
      </c>
      <c r="E34" s="51">
        <v>2071.0181199999993</v>
      </c>
      <c r="F34" s="236">
        <f t="shared" si="13"/>
        <v>2071.0181199999993</v>
      </c>
      <c r="G34" s="364">
        <v>4399.4075621228603</v>
      </c>
      <c r="H34" s="332">
        <v>1842.4084399999999</v>
      </c>
      <c r="I34" s="332">
        <v>2185.22559</v>
      </c>
      <c r="J34" s="332">
        <v>2398.0584100000001</v>
      </c>
      <c r="K34" s="332">
        <v>2666.0289400000001</v>
      </c>
      <c r="L34" s="79">
        <v>2995.4894342500002</v>
      </c>
      <c r="M34" s="21">
        <f t="shared" si="14"/>
        <v>2995.4894342500002</v>
      </c>
      <c r="N34" s="237" t="s">
        <v>475</v>
      </c>
      <c r="O34" s="64" t="s">
        <v>477</v>
      </c>
      <c r="P34" s="127"/>
      <c r="Q34" s="127"/>
      <c r="R34" s="261"/>
      <c r="S34" s="57"/>
      <c r="T34" s="57"/>
      <c r="U34" s="57"/>
      <c r="V34" s="57"/>
      <c r="W34" s="58"/>
    </row>
    <row r="35" spans="1:23" s="3" customFormat="1" ht="30" customHeight="1">
      <c r="A35" s="283"/>
      <c r="B35" s="35" t="s">
        <v>162</v>
      </c>
      <c r="C35" s="36" t="s">
        <v>6</v>
      </c>
      <c r="D35" s="38">
        <v>22305.307699999998</v>
      </c>
      <c r="E35" s="38">
        <v>22195.3318</v>
      </c>
      <c r="F35" s="39">
        <f t="shared" si="13"/>
        <v>22195.3318</v>
      </c>
      <c r="G35" s="362">
        <v>37112.896951880197</v>
      </c>
      <c r="H35" s="331">
        <v>22164.898160000001</v>
      </c>
      <c r="I35" s="331">
        <v>24747.050090000001</v>
      </c>
      <c r="J35" s="331">
        <v>26353.379199999999</v>
      </c>
      <c r="K35" s="331">
        <v>28252.057919999999</v>
      </c>
      <c r="L35" s="20">
        <v>30868.2634712</v>
      </c>
      <c r="M35" s="20">
        <f t="shared" si="14"/>
        <v>30868.2634712</v>
      </c>
      <c r="N35" s="40" t="s">
        <v>475</v>
      </c>
      <c r="O35" s="31" t="s">
        <v>477</v>
      </c>
      <c r="P35" s="283"/>
      <c r="Q35" s="283"/>
      <c r="R35" s="261"/>
      <c r="S35" s="41"/>
      <c r="T35" s="41"/>
      <c r="U35" s="41"/>
      <c r="V35" s="41"/>
      <c r="W35" s="42"/>
    </row>
    <row r="36" spans="1:23" s="2" customFormat="1" ht="30" customHeight="1">
      <c r="A36" s="283"/>
      <c r="B36" s="52" t="s">
        <v>276</v>
      </c>
      <c r="C36" s="43" t="s">
        <v>6</v>
      </c>
      <c r="D36" s="46">
        <v>18739.841969999998</v>
      </c>
      <c r="E36" s="46">
        <v>18584.534420000004</v>
      </c>
      <c r="F36" s="47">
        <f t="shared" si="13"/>
        <v>18584.534420000004</v>
      </c>
      <c r="G36" s="363">
        <v>31025.1691518802</v>
      </c>
      <c r="H36" s="333">
        <v>18587.537830000001</v>
      </c>
      <c r="I36" s="333">
        <v>21122.104470000002</v>
      </c>
      <c r="J36" s="333">
        <v>22519.11364</v>
      </c>
      <c r="K36" s="333">
        <v>24145.33411</v>
      </c>
      <c r="L36" s="21">
        <v>26439.14085045</v>
      </c>
      <c r="M36" s="21">
        <f t="shared" si="14"/>
        <v>26439.14085045</v>
      </c>
      <c r="N36" s="48" t="s">
        <v>475</v>
      </c>
      <c r="O36" s="62" t="s">
        <v>477</v>
      </c>
      <c r="P36" s="283"/>
      <c r="Q36" s="283"/>
      <c r="R36" s="242"/>
      <c r="S36" s="32"/>
      <c r="T36" s="32"/>
      <c r="U36" s="32"/>
      <c r="V36" s="32"/>
      <c r="W36" s="33"/>
    </row>
    <row r="37" spans="1:23" s="2" customFormat="1" ht="30" customHeight="1">
      <c r="A37" s="283"/>
      <c r="B37" s="52" t="s">
        <v>277</v>
      </c>
      <c r="C37" s="43" t="s">
        <v>6</v>
      </c>
      <c r="D37" s="46">
        <v>3565.4657300000003</v>
      </c>
      <c r="E37" s="46">
        <v>3610.79738</v>
      </c>
      <c r="F37" s="47">
        <f t="shared" si="13"/>
        <v>3610.79738</v>
      </c>
      <c r="G37" s="363">
        <v>6087.7277999999997</v>
      </c>
      <c r="H37" s="333">
        <v>3577.36033</v>
      </c>
      <c r="I37" s="333">
        <v>3624.94562</v>
      </c>
      <c r="J37" s="333">
        <v>3834.2655599999998</v>
      </c>
      <c r="K37" s="333">
        <v>4106.7238100000004</v>
      </c>
      <c r="L37" s="21">
        <v>4429.1226207500104</v>
      </c>
      <c r="M37" s="21">
        <f t="shared" si="14"/>
        <v>4429.1226207500104</v>
      </c>
      <c r="N37" s="48" t="s">
        <v>475</v>
      </c>
      <c r="O37" s="62" t="s">
        <v>477</v>
      </c>
      <c r="P37" s="283"/>
      <c r="Q37" s="283"/>
      <c r="R37" s="242"/>
      <c r="S37" s="32"/>
      <c r="T37" s="32"/>
      <c r="U37" s="32"/>
      <c r="V37" s="32"/>
      <c r="W37" s="33"/>
    </row>
    <row r="38" spans="1:23" s="3" customFormat="1" ht="32.25" customHeight="1">
      <c r="A38" s="283">
        <v>5</v>
      </c>
      <c r="B38" s="59" t="s">
        <v>533</v>
      </c>
      <c r="C38" s="36" t="s">
        <v>70</v>
      </c>
      <c r="D38" s="38">
        <v>51.467087381798571</v>
      </c>
      <c r="E38" s="262">
        <v>53.388652305542323</v>
      </c>
      <c r="F38" s="39">
        <f>E38</f>
        <v>53.388652305542323</v>
      </c>
      <c r="G38" s="370">
        <v>92</v>
      </c>
      <c r="H38" s="60">
        <v>54.37</v>
      </c>
      <c r="I38" s="60">
        <v>62.17</v>
      </c>
      <c r="J38" s="60">
        <v>68.56</v>
      </c>
      <c r="K38" s="60">
        <v>76.67</v>
      </c>
      <c r="L38" s="60">
        <v>85.14</v>
      </c>
      <c r="M38" s="60">
        <f>L38</f>
        <v>85.14</v>
      </c>
      <c r="N38" s="40" t="s">
        <v>475</v>
      </c>
      <c r="O38" s="31" t="s">
        <v>477</v>
      </c>
      <c r="P38" s="283"/>
      <c r="Q38" s="283" t="s">
        <v>428</v>
      </c>
      <c r="R38" s="239" t="s">
        <v>395</v>
      </c>
      <c r="S38" s="41"/>
      <c r="T38" s="41"/>
      <c r="U38" s="41"/>
      <c r="V38" s="41"/>
      <c r="W38" s="42"/>
    </row>
    <row r="39" spans="1:23" s="2" customFormat="1" ht="36.6" customHeight="1">
      <c r="A39" s="283"/>
      <c r="B39" s="44" t="s">
        <v>278</v>
      </c>
      <c r="C39" s="43" t="s">
        <v>71</v>
      </c>
      <c r="D39" s="46">
        <v>2208.8878505982002</v>
      </c>
      <c r="E39" s="46">
        <v>2281.5774186762192</v>
      </c>
      <c r="F39" s="47">
        <f>E39</f>
        <v>2281.5774186762192</v>
      </c>
      <c r="G39" s="363">
        <v>3434</v>
      </c>
      <c r="H39" s="21">
        <f>H38/H40*10^6</f>
        <v>2333.4763948497853</v>
      </c>
      <c r="I39" s="21">
        <f t="shared" ref="I39:L39" si="15">I38/I40*10^6</f>
        <v>2656.8376068376069</v>
      </c>
      <c r="J39" s="21">
        <f t="shared" si="15"/>
        <v>2905.0847457627119</v>
      </c>
      <c r="K39" s="21">
        <f t="shared" si="15"/>
        <v>3221.4285714285716</v>
      </c>
      <c r="L39" s="21">
        <f t="shared" si="15"/>
        <v>3433.0645161290322</v>
      </c>
      <c r="M39" s="21">
        <f>L39</f>
        <v>3433.0645161290322</v>
      </c>
      <c r="N39" s="48" t="s">
        <v>475</v>
      </c>
      <c r="O39" s="62" t="s">
        <v>477</v>
      </c>
      <c r="P39" s="283"/>
      <c r="Q39" s="283"/>
      <c r="R39" s="239"/>
      <c r="S39" s="32"/>
      <c r="T39" s="32"/>
      <c r="U39" s="32"/>
      <c r="V39" s="32"/>
      <c r="W39" s="33"/>
    </row>
    <row r="40" spans="1:23" s="2" customFormat="1" ht="39" customHeight="1">
      <c r="A40" s="283"/>
      <c r="B40" s="44" t="s">
        <v>251</v>
      </c>
      <c r="C40" s="69" t="s">
        <v>254</v>
      </c>
      <c r="D40" s="70">
        <v>23300</v>
      </c>
      <c r="E40" s="70">
        <v>23206</v>
      </c>
      <c r="F40" s="47">
        <f>E40</f>
        <v>23206</v>
      </c>
      <c r="G40" s="363">
        <v>26800</v>
      </c>
      <c r="H40" s="21">
        <v>23300</v>
      </c>
      <c r="I40" s="21">
        <v>23400</v>
      </c>
      <c r="J40" s="21">
        <v>23600</v>
      </c>
      <c r="K40" s="21">
        <v>23800</v>
      </c>
      <c r="L40" s="21">
        <v>24800</v>
      </c>
      <c r="M40" s="21">
        <f>L40</f>
        <v>24800</v>
      </c>
      <c r="N40" s="48" t="s">
        <v>475</v>
      </c>
      <c r="O40" s="62" t="s">
        <v>477</v>
      </c>
      <c r="P40" s="283"/>
      <c r="Q40" s="283"/>
      <c r="R40" s="239"/>
      <c r="S40" s="32"/>
      <c r="T40" s="32"/>
      <c r="U40" s="32"/>
      <c r="V40" s="32"/>
      <c r="W40" s="33"/>
    </row>
    <row r="41" spans="1:23" s="3" customFormat="1" ht="42.6" customHeight="1">
      <c r="A41" s="283" t="s">
        <v>227</v>
      </c>
      <c r="B41" s="71" t="s">
        <v>103</v>
      </c>
      <c r="C41" s="24"/>
      <c r="D41" s="72"/>
      <c r="E41" s="72"/>
      <c r="F41" s="31"/>
      <c r="G41" s="363"/>
      <c r="H41" s="20"/>
      <c r="I41" s="20"/>
      <c r="J41" s="20"/>
      <c r="K41" s="20"/>
      <c r="L41" s="20"/>
      <c r="M41" s="20"/>
      <c r="N41" s="283"/>
      <c r="O41" s="283"/>
      <c r="P41" s="73" t="s">
        <v>232</v>
      </c>
      <c r="Q41" s="283"/>
      <c r="R41" s="243"/>
      <c r="S41" s="41"/>
      <c r="T41" s="41"/>
      <c r="U41" s="41"/>
      <c r="V41" s="41"/>
      <c r="W41" s="42"/>
    </row>
    <row r="42" spans="1:23" s="3" customFormat="1" ht="60.75" customHeight="1">
      <c r="A42" s="283">
        <v>1</v>
      </c>
      <c r="B42" s="71" t="s">
        <v>534</v>
      </c>
      <c r="C42" s="283" t="s">
        <v>6</v>
      </c>
      <c r="D42" s="74">
        <v>8774.0070000000014</v>
      </c>
      <c r="E42" s="74">
        <v>8431</v>
      </c>
      <c r="F42" s="39">
        <v>37372</v>
      </c>
      <c r="G42" s="362">
        <v>42319</v>
      </c>
      <c r="H42" s="20">
        <v>7213</v>
      </c>
      <c r="I42" s="20">
        <v>7877</v>
      </c>
      <c r="J42" s="20">
        <v>8341.0806961029994</v>
      </c>
      <c r="K42" s="265">
        <v>9675</v>
      </c>
      <c r="L42" s="20">
        <v>10101</v>
      </c>
      <c r="M42" s="20">
        <f>H42+I42+J42+K42+L42</f>
        <v>43207.080696103003</v>
      </c>
      <c r="N42" s="40" t="s">
        <v>431</v>
      </c>
      <c r="O42" s="40" t="s">
        <v>477</v>
      </c>
      <c r="P42" s="73" t="s">
        <v>396</v>
      </c>
      <c r="Q42" s="283" t="s">
        <v>430</v>
      </c>
      <c r="R42" s="75"/>
      <c r="S42" s="235"/>
      <c r="T42" s="41"/>
      <c r="U42" s="41"/>
      <c r="V42" s="41"/>
      <c r="W42" s="42"/>
    </row>
    <row r="43" spans="1:23" s="3" customFormat="1" ht="45.6" customHeight="1">
      <c r="A43" s="283"/>
      <c r="B43" s="71" t="s">
        <v>520</v>
      </c>
      <c r="C43" s="283" t="s">
        <v>69</v>
      </c>
      <c r="D43" s="74"/>
      <c r="E43" s="74"/>
      <c r="F43" s="39"/>
      <c r="G43" s="371" t="s">
        <v>521</v>
      </c>
      <c r="H43" s="76">
        <f>(H42/E42)*100-100</f>
        <v>-14.446684853516771</v>
      </c>
      <c r="I43" s="60">
        <f>I42/H42*100-100</f>
        <v>9.2056009981976956</v>
      </c>
      <c r="J43" s="60">
        <f t="shared" ref="J43:L43" si="16">J42/I42*100-100</f>
        <v>5.8915919271677097</v>
      </c>
      <c r="K43" s="60">
        <f t="shared" si="16"/>
        <v>15.992163995250834</v>
      </c>
      <c r="L43" s="60">
        <f t="shared" si="16"/>
        <v>4.4031007751937921</v>
      </c>
      <c r="M43" s="60">
        <f>(L42/E42)^(1/5)*100-100</f>
        <v>3.6804936595428899</v>
      </c>
      <c r="N43" s="40" t="s">
        <v>475</v>
      </c>
      <c r="O43" s="40"/>
      <c r="P43" s="73"/>
      <c r="Q43" s="283"/>
      <c r="R43" s="239" t="s">
        <v>395</v>
      </c>
      <c r="S43" s="41"/>
      <c r="T43" s="41"/>
      <c r="U43" s="41"/>
      <c r="V43" s="41"/>
      <c r="W43" s="42"/>
    </row>
    <row r="44" spans="1:23" s="2" customFormat="1" ht="39" customHeight="1">
      <c r="A44" s="24"/>
      <c r="B44" s="77" t="s">
        <v>169</v>
      </c>
      <c r="C44" s="24" t="s">
        <v>6</v>
      </c>
      <c r="D44" s="70">
        <v>8647.7170000000006</v>
      </c>
      <c r="E44" s="70">
        <v>8337</v>
      </c>
      <c r="F44" s="47">
        <v>36874</v>
      </c>
      <c r="G44" s="363">
        <v>41659</v>
      </c>
      <c r="H44" s="21">
        <v>7016</v>
      </c>
      <c r="I44" s="21">
        <v>7487</v>
      </c>
      <c r="J44" s="21">
        <v>8059.1604178169991</v>
      </c>
      <c r="K44" s="21">
        <v>9265</v>
      </c>
      <c r="L44" s="21">
        <v>9595</v>
      </c>
      <c r="M44" s="21">
        <f>H44+I44+J44+K44+L44</f>
        <v>41422.160417816995</v>
      </c>
      <c r="N44" s="48" t="s">
        <v>475</v>
      </c>
      <c r="O44" s="48" t="s">
        <v>477</v>
      </c>
      <c r="P44" s="37"/>
      <c r="Q44" s="283"/>
      <c r="R44" s="243"/>
      <c r="S44" s="33"/>
      <c r="T44" s="32"/>
      <c r="U44" s="32"/>
      <c r="V44" s="32"/>
      <c r="W44" s="33"/>
    </row>
    <row r="45" spans="1:23" s="2" customFormat="1" ht="26.1" customHeight="1">
      <c r="A45" s="24"/>
      <c r="B45" s="78" t="s">
        <v>7</v>
      </c>
      <c r="C45" s="24"/>
      <c r="D45" s="70"/>
      <c r="E45" s="70"/>
      <c r="F45" s="62"/>
      <c r="G45" s="372"/>
      <c r="H45" s="21"/>
      <c r="I45" s="21"/>
      <c r="J45" s="21"/>
      <c r="K45" s="21"/>
      <c r="L45" s="21"/>
      <c r="M45" s="21"/>
      <c r="N45" s="62"/>
      <c r="O45" s="62"/>
      <c r="P45" s="37"/>
      <c r="Q45" s="283"/>
      <c r="R45" s="243"/>
      <c r="S45" s="32"/>
      <c r="T45" s="32"/>
      <c r="U45" s="32"/>
      <c r="V45" s="32"/>
      <c r="W45" s="33"/>
    </row>
    <row r="46" spans="1:23" s="2" customFormat="1" ht="39" customHeight="1">
      <c r="A46" s="24"/>
      <c r="B46" s="77" t="s">
        <v>247</v>
      </c>
      <c r="C46" s="24" t="s">
        <v>6</v>
      </c>
      <c r="D46" s="70">
        <v>964.96500000000003</v>
      </c>
      <c r="E46" s="70">
        <v>834.39</v>
      </c>
      <c r="F46" s="47">
        <v>3736.8006485770002</v>
      </c>
      <c r="G46" s="363">
        <v>6020</v>
      </c>
      <c r="H46" s="21">
        <v>1239.6939737309999</v>
      </c>
      <c r="I46" s="21">
        <v>1029.2529659500001</v>
      </c>
      <c r="J46" s="21">
        <v>1157.0872296140001</v>
      </c>
      <c r="K46" s="21">
        <v>1770</v>
      </c>
      <c r="L46" s="21">
        <v>1600</v>
      </c>
      <c r="M46" s="21">
        <f>H46+I46+J46+K46+L46</f>
        <v>6796.0341692950005</v>
      </c>
      <c r="N46" s="48" t="s">
        <v>431</v>
      </c>
      <c r="O46" s="48" t="s">
        <v>477</v>
      </c>
      <c r="P46" s="37"/>
      <c r="Q46" s="283"/>
      <c r="R46" s="243"/>
      <c r="S46" s="32"/>
      <c r="T46" s="32"/>
      <c r="U46" s="32"/>
      <c r="V46" s="32"/>
      <c r="W46" s="33"/>
    </row>
    <row r="47" spans="1:23" s="2" customFormat="1" ht="31.5" customHeight="1">
      <c r="A47" s="24"/>
      <c r="B47" s="77" t="s">
        <v>248</v>
      </c>
      <c r="C47" s="24" t="s">
        <v>6</v>
      </c>
      <c r="D47" s="70">
        <v>1523.2850000000001</v>
      </c>
      <c r="E47" s="70">
        <v>1976.741</v>
      </c>
      <c r="F47" s="47">
        <v>7659.3574402099994</v>
      </c>
      <c r="G47" s="364">
        <v>8850</v>
      </c>
      <c r="H47" s="79">
        <v>1283.258160522</v>
      </c>
      <c r="I47" s="79">
        <v>1743.740631786</v>
      </c>
      <c r="J47" s="79">
        <v>2017.3879198540001</v>
      </c>
      <c r="K47" s="79">
        <v>2100</v>
      </c>
      <c r="L47" s="79">
        <v>2100</v>
      </c>
      <c r="M47" s="21">
        <f>H47+I47+J47+K47+L47</f>
        <v>9244.3867121619987</v>
      </c>
      <c r="N47" s="48" t="s">
        <v>431</v>
      </c>
      <c r="O47" s="48" t="s">
        <v>477</v>
      </c>
      <c r="P47" s="37"/>
      <c r="Q47" s="283"/>
      <c r="R47" s="243"/>
      <c r="S47" s="32"/>
      <c r="T47" s="32"/>
      <c r="U47" s="32"/>
      <c r="V47" s="32"/>
      <c r="W47" s="33"/>
    </row>
    <row r="48" spans="1:23" s="2" customFormat="1" ht="39.75" customHeight="1">
      <c r="A48" s="24"/>
      <c r="B48" s="77" t="s">
        <v>279</v>
      </c>
      <c r="C48" s="24" t="s">
        <v>6</v>
      </c>
      <c r="D48" s="70">
        <v>7096.3490000000002</v>
      </c>
      <c r="E48" s="70">
        <v>7003.6630000000005</v>
      </c>
      <c r="F48" s="47">
        <v>31364.708580944003</v>
      </c>
      <c r="G48" s="363">
        <v>37216</v>
      </c>
      <c r="H48" s="21">
        <v>6073.8015646610002</v>
      </c>
      <c r="I48" s="21">
        <v>6866.0628340820003</v>
      </c>
      <c r="J48" s="21">
        <v>7492.5208925649986</v>
      </c>
      <c r="K48" s="21">
        <v>8720</v>
      </c>
      <c r="L48" s="21">
        <v>8716</v>
      </c>
      <c r="M48" s="21">
        <f>H48+I48+J48+K48+L48</f>
        <v>37868.385291307997</v>
      </c>
      <c r="N48" s="48" t="s">
        <v>431</v>
      </c>
      <c r="O48" s="48" t="s">
        <v>477</v>
      </c>
      <c r="P48" s="37"/>
      <c r="Q48" s="283"/>
      <c r="R48" s="243"/>
      <c r="S48" s="32"/>
      <c r="T48" s="32"/>
      <c r="U48" s="32"/>
      <c r="V48" s="32"/>
      <c r="W48" s="33"/>
    </row>
    <row r="49" spans="1:23" s="2" customFormat="1" ht="28.5" customHeight="1">
      <c r="A49" s="24"/>
      <c r="B49" s="78" t="s">
        <v>7</v>
      </c>
      <c r="C49" s="24"/>
      <c r="D49" s="70"/>
      <c r="E49" s="70"/>
      <c r="F49" s="31"/>
      <c r="G49" s="363"/>
      <c r="H49" s="20"/>
      <c r="I49" s="20"/>
      <c r="J49" s="20"/>
      <c r="K49" s="20"/>
      <c r="L49" s="20"/>
      <c r="M49" s="20"/>
      <c r="N49" s="24"/>
      <c r="O49" s="48"/>
      <c r="P49" s="37"/>
      <c r="Q49" s="283"/>
      <c r="R49" s="243"/>
      <c r="S49" s="32"/>
      <c r="T49" s="32"/>
      <c r="U49" s="32"/>
      <c r="V49" s="32"/>
      <c r="W49" s="33"/>
    </row>
    <row r="50" spans="1:23" s="2" customFormat="1" ht="39.75" customHeight="1">
      <c r="A50" s="24"/>
      <c r="B50" s="77" t="s">
        <v>280</v>
      </c>
      <c r="C50" s="24" t="s">
        <v>6</v>
      </c>
      <c r="D50" s="70">
        <v>3619.1576919999998</v>
      </c>
      <c r="E50" s="70">
        <v>3837.11544</v>
      </c>
      <c r="F50" s="47">
        <v>14321.594069343</v>
      </c>
      <c r="G50" s="363">
        <v>19753</v>
      </c>
      <c r="H50" s="21">
        <v>3482.9580715650004</v>
      </c>
      <c r="I50" s="21">
        <v>3939.9068499509999</v>
      </c>
      <c r="J50" s="21">
        <v>4169.0034462999993</v>
      </c>
      <c r="K50" s="21">
        <v>5483</v>
      </c>
      <c r="L50" s="21">
        <v>4790</v>
      </c>
      <c r="M50" s="21">
        <f>H50+I50+J50+K50+L50</f>
        <v>21864.868367816001</v>
      </c>
      <c r="N50" s="48" t="s">
        <v>431</v>
      </c>
      <c r="O50" s="48" t="s">
        <v>477</v>
      </c>
      <c r="P50" s="37"/>
      <c r="Q50" s="283"/>
      <c r="R50" s="243"/>
      <c r="S50" s="32"/>
      <c r="T50" s="32"/>
      <c r="U50" s="32"/>
      <c r="V50" s="32"/>
      <c r="W50" s="33"/>
    </row>
    <row r="51" spans="1:23" s="2" customFormat="1" ht="45" customHeight="1">
      <c r="A51" s="24"/>
      <c r="B51" s="77" t="s">
        <v>281</v>
      </c>
      <c r="C51" s="24" t="s">
        <v>6</v>
      </c>
      <c r="D51" s="70">
        <v>3477.1913080000004</v>
      </c>
      <c r="E51" s="70">
        <v>3166.54756</v>
      </c>
      <c r="F51" s="47">
        <v>17043.114511601001</v>
      </c>
      <c r="G51" s="363">
        <v>17463</v>
      </c>
      <c r="H51" s="21">
        <v>2590.8434930959997</v>
      </c>
      <c r="I51" s="21">
        <v>2926.155984131</v>
      </c>
      <c r="J51" s="21">
        <v>3323.5174462649998</v>
      </c>
      <c r="K51" s="21">
        <v>3237</v>
      </c>
      <c r="L51" s="21">
        <v>3925.6</v>
      </c>
      <c r="M51" s="21">
        <f t="shared" ref="M51:M59" si="17">H51+I51+J51+K51+L51</f>
        <v>16003.116923492</v>
      </c>
      <c r="N51" s="48" t="s">
        <v>475</v>
      </c>
      <c r="O51" s="48" t="s">
        <v>476</v>
      </c>
      <c r="P51" s="37"/>
      <c r="Q51" s="283"/>
      <c r="R51" s="243"/>
      <c r="S51" s="32"/>
      <c r="T51" s="32"/>
      <c r="U51" s="32"/>
      <c r="V51" s="32"/>
      <c r="W51" s="33"/>
    </row>
    <row r="52" spans="1:23" s="2" customFormat="1" ht="38.25" customHeight="1">
      <c r="A52" s="24"/>
      <c r="B52" s="78" t="s">
        <v>282</v>
      </c>
      <c r="C52" s="24" t="s">
        <v>69</v>
      </c>
      <c r="D52" s="80">
        <v>98.6</v>
      </c>
      <c r="E52" s="80">
        <v>98.888021266345703</v>
      </c>
      <c r="F52" s="62">
        <v>98.667451568018834</v>
      </c>
      <c r="G52" s="373">
        <v>98.000274220251214</v>
      </c>
      <c r="H52" s="334">
        <v>97.268820185775695</v>
      </c>
      <c r="I52" s="81">
        <v>95.048876475815675</v>
      </c>
      <c r="J52" s="334">
        <v>96.620098898962638</v>
      </c>
      <c r="K52" s="334">
        <v>96</v>
      </c>
      <c r="L52" s="334">
        <v>95</v>
      </c>
      <c r="M52" s="334">
        <v>96</v>
      </c>
      <c r="N52" s="62" t="s">
        <v>475</v>
      </c>
      <c r="O52" s="62" t="s">
        <v>476</v>
      </c>
      <c r="P52" s="37"/>
      <c r="Q52" s="283"/>
      <c r="R52" s="243"/>
      <c r="S52" s="32"/>
      <c r="T52" s="32"/>
      <c r="U52" s="32"/>
      <c r="V52" s="32"/>
      <c r="W52" s="33"/>
    </row>
    <row r="53" spans="1:23" s="2" customFormat="1" ht="45.75" customHeight="1">
      <c r="A53" s="24"/>
      <c r="B53" s="77" t="s">
        <v>170</v>
      </c>
      <c r="C53" s="24" t="s">
        <v>6</v>
      </c>
      <c r="D53" s="70">
        <v>126.29</v>
      </c>
      <c r="E53" s="70">
        <v>93.759</v>
      </c>
      <c r="F53" s="62">
        <v>498.691690155</v>
      </c>
      <c r="G53" s="363">
        <v>837.99969999999996</v>
      </c>
      <c r="H53" s="21">
        <v>196.85434127400001</v>
      </c>
      <c r="I53" s="21">
        <v>389.78337025500002</v>
      </c>
      <c r="J53" s="21">
        <v>281.88765128599999</v>
      </c>
      <c r="K53" s="21">
        <v>410</v>
      </c>
      <c r="L53" s="21">
        <v>500</v>
      </c>
      <c r="M53" s="21">
        <f t="shared" si="17"/>
        <v>1778.5253628150001</v>
      </c>
      <c r="N53" s="48" t="s">
        <v>431</v>
      </c>
      <c r="O53" s="48" t="s">
        <v>477</v>
      </c>
      <c r="P53" s="37"/>
      <c r="Q53" s="283"/>
      <c r="R53" s="243"/>
      <c r="S53" s="32"/>
      <c r="T53" s="32"/>
      <c r="U53" s="32"/>
      <c r="V53" s="32"/>
      <c r="W53" s="33"/>
    </row>
    <row r="54" spans="1:23" s="3" customFormat="1" ht="29.25" customHeight="1">
      <c r="A54" s="283">
        <v>2</v>
      </c>
      <c r="B54" s="71" t="s">
        <v>9</v>
      </c>
      <c r="C54" s="283" t="s">
        <v>6</v>
      </c>
      <c r="D54" s="74">
        <v>12924.286</v>
      </c>
      <c r="E54" s="74">
        <v>13402.319</v>
      </c>
      <c r="F54" s="39">
        <v>58197.393581079006</v>
      </c>
      <c r="G54" s="362">
        <v>81889</v>
      </c>
      <c r="H54" s="20">
        <v>14154.634</v>
      </c>
      <c r="I54" s="20">
        <v>15171</v>
      </c>
      <c r="J54" s="20">
        <v>17116</v>
      </c>
      <c r="K54" s="20">
        <v>19713</v>
      </c>
      <c r="L54" s="20">
        <v>21373</v>
      </c>
      <c r="M54" s="20">
        <f>H54+I54+J54+K54+L54</f>
        <v>87527.633999999991</v>
      </c>
      <c r="N54" s="40" t="s">
        <v>431</v>
      </c>
      <c r="O54" s="40" t="s">
        <v>477</v>
      </c>
      <c r="P54" s="31"/>
      <c r="Q54" s="283" t="s">
        <v>430</v>
      </c>
      <c r="R54" s="75"/>
      <c r="S54" s="41"/>
      <c r="T54" s="41"/>
      <c r="U54" s="41"/>
      <c r="V54" s="41"/>
      <c r="W54" s="42"/>
    </row>
    <row r="55" spans="1:23" s="2" customFormat="1" ht="45" customHeight="1">
      <c r="A55" s="283"/>
      <c r="B55" s="77" t="s">
        <v>283</v>
      </c>
      <c r="C55" s="24" t="s">
        <v>6</v>
      </c>
      <c r="D55" s="70">
        <v>11724.686</v>
      </c>
      <c r="E55" s="70">
        <v>11970.51</v>
      </c>
      <c r="F55" s="47">
        <v>56875.022262450999</v>
      </c>
      <c r="G55" s="363">
        <v>73673</v>
      </c>
      <c r="H55" s="21">
        <v>12750</v>
      </c>
      <c r="I55" s="21">
        <v>13539</v>
      </c>
      <c r="J55" s="21">
        <v>14324</v>
      </c>
      <c r="K55" s="21">
        <v>17585</v>
      </c>
      <c r="L55" s="21">
        <v>18330</v>
      </c>
      <c r="M55" s="21">
        <f t="shared" si="17"/>
        <v>76528</v>
      </c>
      <c r="N55" s="48" t="s">
        <v>431</v>
      </c>
      <c r="O55" s="48" t="s">
        <v>477</v>
      </c>
      <c r="P55" s="31"/>
      <c r="Q55" s="283"/>
      <c r="R55" s="75"/>
      <c r="S55" s="32"/>
      <c r="T55" s="32"/>
      <c r="U55" s="32"/>
      <c r="V55" s="32"/>
      <c r="W55" s="33"/>
    </row>
    <row r="56" spans="1:23" s="2" customFormat="1" ht="24" customHeight="1">
      <c r="A56" s="24"/>
      <c r="B56" s="83" t="s">
        <v>7</v>
      </c>
      <c r="C56" s="24"/>
      <c r="D56" s="70"/>
      <c r="E56" s="70"/>
      <c r="F56" s="62"/>
      <c r="G56" s="363"/>
      <c r="H56" s="21"/>
      <c r="I56" s="21"/>
      <c r="J56" s="21"/>
      <c r="K56" s="21"/>
      <c r="L56" s="21"/>
      <c r="M56" s="21"/>
      <c r="N56" s="62"/>
      <c r="O56" s="62"/>
      <c r="P56" s="283"/>
      <c r="Q56" s="283"/>
      <c r="R56" s="243"/>
      <c r="S56" s="32"/>
      <c r="T56" s="32"/>
      <c r="U56" s="32"/>
      <c r="V56" s="32"/>
      <c r="W56" s="33"/>
    </row>
    <row r="57" spans="1:23" s="2" customFormat="1" ht="37.5" customHeight="1">
      <c r="A57" s="24"/>
      <c r="B57" s="77" t="s">
        <v>163</v>
      </c>
      <c r="C57" s="24" t="s">
        <v>6</v>
      </c>
      <c r="D57" s="70">
        <v>3342.152</v>
      </c>
      <c r="E57" s="70">
        <v>3329.2170000000001</v>
      </c>
      <c r="F57" s="70">
        <v>18925.183692827999</v>
      </c>
      <c r="G57" s="363">
        <v>20316</v>
      </c>
      <c r="H57" s="21">
        <v>4460.0782666109999</v>
      </c>
      <c r="I57" s="21">
        <v>5905.8075428880002</v>
      </c>
      <c r="J57" s="21">
        <v>7369.874077685</v>
      </c>
      <c r="K57" s="21">
        <v>5531</v>
      </c>
      <c r="L57" s="21">
        <v>4667</v>
      </c>
      <c r="M57" s="21">
        <f t="shared" si="17"/>
        <v>27933.759887183998</v>
      </c>
      <c r="N57" s="48" t="s">
        <v>431</v>
      </c>
      <c r="O57" s="62" t="s">
        <v>477</v>
      </c>
      <c r="P57" s="283"/>
      <c r="Q57" s="283"/>
      <c r="R57" s="243"/>
      <c r="S57" s="32"/>
      <c r="T57" s="32"/>
      <c r="U57" s="32"/>
      <c r="V57" s="32"/>
      <c r="W57" s="33"/>
    </row>
    <row r="58" spans="1:23" s="2" customFormat="1" ht="41.25" customHeight="1">
      <c r="A58" s="24"/>
      <c r="B58" s="78" t="s">
        <v>165</v>
      </c>
      <c r="C58" s="24" t="s">
        <v>69</v>
      </c>
      <c r="D58" s="80">
        <v>28.505258051260391</v>
      </c>
      <c r="E58" s="80">
        <f>E57/E55*100</f>
        <v>27.811822553926273</v>
      </c>
      <c r="F58" s="80">
        <f>F57/F55*100</f>
        <v>33.275035226355314</v>
      </c>
      <c r="G58" s="374">
        <f t="shared" ref="G58:L58" si="18">G57/G55*100</f>
        <v>27.575909763414003</v>
      </c>
      <c r="H58" s="80">
        <f t="shared" si="18"/>
        <v>34.981006012635291</v>
      </c>
      <c r="I58" s="80">
        <f t="shared" si="18"/>
        <v>43.620707163660541</v>
      </c>
      <c r="J58" s="80">
        <f t="shared" si="18"/>
        <v>51.451229249406595</v>
      </c>
      <c r="K58" s="80">
        <f t="shared" si="18"/>
        <v>31.452942849019049</v>
      </c>
      <c r="L58" s="80">
        <f t="shared" si="18"/>
        <v>25.460992907801415</v>
      </c>
      <c r="M58" s="81">
        <f>M57/M55*100</f>
        <v>36.501358832301904</v>
      </c>
      <c r="N58" s="62" t="s">
        <v>431</v>
      </c>
      <c r="O58" s="62" t="s">
        <v>477</v>
      </c>
      <c r="P58" s="283"/>
      <c r="Q58" s="283"/>
      <c r="R58" s="243"/>
      <c r="S58" s="32"/>
      <c r="T58" s="32"/>
      <c r="U58" s="32"/>
      <c r="V58" s="32"/>
      <c r="W58" s="33"/>
    </row>
    <row r="59" spans="1:23" s="2" customFormat="1" ht="60.75" customHeight="1">
      <c r="A59" s="24"/>
      <c r="B59" s="77" t="s">
        <v>164</v>
      </c>
      <c r="C59" s="24" t="s">
        <v>6</v>
      </c>
      <c r="D59" s="70">
        <v>8380.5339999999997</v>
      </c>
      <c r="E59" s="70">
        <v>8639.2160000000003</v>
      </c>
      <c r="F59" s="47">
        <v>37932.210713334003</v>
      </c>
      <c r="G59" s="375">
        <v>50433.068585980822</v>
      </c>
      <c r="H59" s="21">
        <v>9613.0497007750018</v>
      </c>
      <c r="I59" s="21">
        <v>9182.6143942770013</v>
      </c>
      <c r="J59" s="21">
        <v>9682</v>
      </c>
      <c r="K59" s="21">
        <v>11721</v>
      </c>
      <c r="L59" s="21">
        <v>12763</v>
      </c>
      <c r="M59" s="21">
        <f t="shared" si="17"/>
        <v>52961.664095052001</v>
      </c>
      <c r="N59" s="48" t="s">
        <v>431</v>
      </c>
      <c r="O59" s="62" t="s">
        <v>477</v>
      </c>
      <c r="P59" s="283"/>
      <c r="Q59" s="283"/>
      <c r="R59" s="243"/>
      <c r="S59" s="32"/>
      <c r="T59" s="32"/>
      <c r="U59" s="32"/>
      <c r="V59" s="32"/>
      <c r="W59" s="33"/>
    </row>
    <row r="60" spans="1:23" s="2" customFormat="1" ht="42" customHeight="1">
      <c r="A60" s="24"/>
      <c r="B60" s="77" t="s">
        <v>284</v>
      </c>
      <c r="C60" s="24" t="s">
        <v>6</v>
      </c>
      <c r="D60" s="72"/>
      <c r="E60" s="72"/>
      <c r="F60" s="62"/>
      <c r="G60" s="375"/>
      <c r="H60" s="63">
        <v>959</v>
      </c>
      <c r="I60" s="63">
        <v>117</v>
      </c>
      <c r="J60" s="63">
        <v>336</v>
      </c>
      <c r="K60" s="63">
        <v>187</v>
      </c>
      <c r="L60" s="63">
        <v>187</v>
      </c>
      <c r="M60" s="63"/>
      <c r="N60" s="24"/>
      <c r="O60" s="24"/>
      <c r="P60" s="283"/>
      <c r="Q60" s="283"/>
      <c r="R60" s="243"/>
      <c r="S60" s="32"/>
      <c r="T60" s="32"/>
      <c r="U60" s="32"/>
      <c r="V60" s="32"/>
      <c r="W60" s="33"/>
    </row>
    <row r="61" spans="1:23" s="2" customFormat="1" ht="45" customHeight="1">
      <c r="A61" s="283">
        <v>3</v>
      </c>
      <c r="B61" s="84" t="s">
        <v>285</v>
      </c>
      <c r="C61" s="283"/>
      <c r="D61" s="85"/>
      <c r="E61" s="85"/>
      <c r="F61" s="335"/>
      <c r="G61" s="376"/>
      <c r="H61" s="86"/>
      <c r="I61" s="86"/>
      <c r="J61" s="86"/>
      <c r="K61" s="86"/>
      <c r="L61" s="86"/>
      <c r="M61" s="86"/>
      <c r="N61" s="24"/>
      <c r="O61" s="24"/>
      <c r="P61" s="283"/>
      <c r="Q61" s="283"/>
      <c r="R61" s="75"/>
      <c r="S61" s="32"/>
      <c r="T61" s="32"/>
      <c r="U61" s="32"/>
      <c r="V61" s="32"/>
      <c r="W61" s="33"/>
    </row>
    <row r="62" spans="1:23" s="2" customFormat="1" ht="45.75" customHeight="1">
      <c r="A62" s="25"/>
      <c r="B62" s="87" t="s">
        <v>286</v>
      </c>
      <c r="C62" s="48" t="s">
        <v>287</v>
      </c>
      <c r="D62" s="88">
        <v>814</v>
      </c>
      <c r="E62" s="88">
        <v>786</v>
      </c>
      <c r="F62" s="89">
        <v>786</v>
      </c>
      <c r="G62" s="377">
        <v>748</v>
      </c>
      <c r="H62" s="89">
        <v>767</v>
      </c>
      <c r="I62" s="89">
        <v>748</v>
      </c>
      <c r="J62" s="89">
        <v>750</v>
      </c>
      <c r="K62" s="89">
        <v>748</v>
      </c>
      <c r="L62" s="89">
        <v>748</v>
      </c>
      <c r="M62" s="89">
        <v>748</v>
      </c>
      <c r="N62" s="48" t="s">
        <v>478</v>
      </c>
      <c r="O62" s="48" t="s">
        <v>476</v>
      </c>
      <c r="P62" s="283"/>
      <c r="Q62" s="283"/>
      <c r="R62" s="242"/>
      <c r="S62" s="32"/>
      <c r="T62" s="32"/>
      <c r="U62" s="32"/>
      <c r="V62" s="32"/>
      <c r="W62" s="33"/>
    </row>
    <row r="63" spans="1:23" s="2" customFormat="1" ht="42" customHeight="1">
      <c r="A63" s="25"/>
      <c r="B63" s="87" t="s">
        <v>288</v>
      </c>
      <c r="C63" s="48" t="s">
        <v>287</v>
      </c>
      <c r="D63" s="72">
        <v>6</v>
      </c>
      <c r="E63" s="72">
        <v>6</v>
      </c>
      <c r="F63" s="89">
        <v>6</v>
      </c>
      <c r="G63" s="377">
        <v>42</v>
      </c>
      <c r="H63" s="89">
        <v>5</v>
      </c>
      <c r="I63" s="89">
        <v>6</v>
      </c>
      <c r="J63" s="89">
        <v>10</v>
      </c>
      <c r="K63" s="89">
        <v>11</v>
      </c>
      <c r="L63" s="89">
        <v>11</v>
      </c>
      <c r="M63" s="89">
        <v>11</v>
      </c>
      <c r="N63" s="48" t="s">
        <v>475</v>
      </c>
      <c r="O63" s="48" t="s">
        <v>477</v>
      </c>
      <c r="P63" s="283"/>
      <c r="Q63" s="283"/>
      <c r="R63" s="242"/>
      <c r="S63" s="32"/>
      <c r="T63" s="32"/>
      <c r="U63" s="32"/>
      <c r="V63" s="32"/>
      <c r="W63" s="33"/>
    </row>
    <row r="64" spans="1:23" s="2" customFormat="1" ht="33.75" customHeight="1">
      <c r="A64" s="25"/>
      <c r="B64" s="87" t="s">
        <v>289</v>
      </c>
      <c r="C64" s="48" t="s">
        <v>287</v>
      </c>
      <c r="D64" s="72">
        <v>44</v>
      </c>
      <c r="E64" s="72">
        <v>47</v>
      </c>
      <c r="F64" s="89">
        <v>47</v>
      </c>
      <c r="G64" s="377">
        <v>58</v>
      </c>
      <c r="H64" s="89">
        <v>53</v>
      </c>
      <c r="I64" s="89">
        <v>52</v>
      </c>
      <c r="J64" s="89">
        <v>58</v>
      </c>
      <c r="K64" s="89">
        <v>57</v>
      </c>
      <c r="L64" s="89">
        <v>57</v>
      </c>
      <c r="M64" s="89">
        <v>57</v>
      </c>
      <c r="N64" s="48" t="s">
        <v>475</v>
      </c>
      <c r="O64" s="48" t="s">
        <v>477</v>
      </c>
      <c r="P64" s="283"/>
      <c r="Q64" s="283"/>
      <c r="R64" s="242"/>
      <c r="S64" s="32"/>
      <c r="T64" s="32"/>
      <c r="U64" s="32"/>
      <c r="V64" s="32"/>
      <c r="W64" s="33"/>
    </row>
    <row r="65" spans="1:23" s="2" customFormat="1" ht="44.25" customHeight="1">
      <c r="A65" s="25"/>
      <c r="B65" s="87" t="s">
        <v>290</v>
      </c>
      <c r="C65" s="48" t="s">
        <v>287</v>
      </c>
      <c r="D65" s="72">
        <v>52</v>
      </c>
      <c r="E65" s="72">
        <v>49</v>
      </c>
      <c r="F65" s="89">
        <v>49</v>
      </c>
      <c r="G65" s="377">
        <v>70</v>
      </c>
      <c r="H65" s="89">
        <v>43</v>
      </c>
      <c r="I65" s="89">
        <v>46</v>
      </c>
      <c r="J65" s="89">
        <v>75</v>
      </c>
      <c r="K65" s="89">
        <v>75</v>
      </c>
      <c r="L65" s="89">
        <v>75</v>
      </c>
      <c r="M65" s="89">
        <v>75</v>
      </c>
      <c r="N65" s="48" t="s">
        <v>431</v>
      </c>
      <c r="O65" s="48" t="s">
        <v>477</v>
      </c>
      <c r="P65" s="283"/>
      <c r="Q65" s="283"/>
      <c r="R65" s="242"/>
      <c r="S65" s="32"/>
      <c r="T65" s="32"/>
      <c r="U65" s="32"/>
      <c r="V65" s="32"/>
      <c r="W65" s="33"/>
    </row>
    <row r="66" spans="1:23" s="2" customFormat="1" ht="45" customHeight="1">
      <c r="A66" s="25"/>
      <c r="B66" s="87" t="s">
        <v>291</v>
      </c>
      <c r="C66" s="48" t="s">
        <v>287</v>
      </c>
      <c r="D66" s="72">
        <v>712</v>
      </c>
      <c r="E66" s="72">
        <v>684</v>
      </c>
      <c r="F66" s="89">
        <v>684</v>
      </c>
      <c r="G66" s="377">
        <v>578</v>
      </c>
      <c r="H66" s="89">
        <v>666</v>
      </c>
      <c r="I66" s="89">
        <v>644</v>
      </c>
      <c r="J66" s="89">
        <v>607</v>
      </c>
      <c r="K66" s="89">
        <v>605</v>
      </c>
      <c r="L66" s="89">
        <v>605</v>
      </c>
      <c r="M66" s="89">
        <v>605</v>
      </c>
      <c r="N66" s="48" t="s">
        <v>431</v>
      </c>
      <c r="O66" s="48" t="s">
        <v>476</v>
      </c>
      <c r="P66" s="283"/>
      <c r="Q66" s="283"/>
      <c r="R66" s="242"/>
      <c r="S66" s="32"/>
      <c r="T66" s="32"/>
      <c r="U66" s="32"/>
      <c r="V66" s="32"/>
      <c r="W66" s="33"/>
    </row>
    <row r="67" spans="1:23" s="2" customFormat="1" ht="29.25" customHeight="1">
      <c r="A67" s="284">
        <v>4</v>
      </c>
      <c r="B67" s="71" t="s">
        <v>471</v>
      </c>
      <c r="C67" s="40"/>
      <c r="D67" s="90"/>
      <c r="E67" s="90"/>
      <c r="F67" s="62"/>
      <c r="G67" s="378"/>
      <c r="H67" s="21"/>
      <c r="I67" s="21"/>
      <c r="J67" s="21"/>
      <c r="K67" s="21"/>
      <c r="L67" s="21"/>
      <c r="M67" s="21"/>
      <c r="N67" s="24"/>
      <c r="O67" s="24"/>
      <c r="P67" s="283" t="s">
        <v>479</v>
      </c>
      <c r="Q67" s="283"/>
      <c r="R67" s="242"/>
      <c r="S67" s="32"/>
      <c r="T67" s="32"/>
      <c r="U67" s="32"/>
      <c r="V67" s="32"/>
      <c r="W67" s="33"/>
    </row>
    <row r="68" spans="1:23" s="2" customFormat="1" ht="32.1" customHeight="1">
      <c r="A68" s="25"/>
      <c r="B68" s="87" t="s">
        <v>472</v>
      </c>
      <c r="C68" s="48" t="s">
        <v>6</v>
      </c>
      <c r="D68" s="70">
        <v>47950</v>
      </c>
      <c r="E68" s="70">
        <v>51607</v>
      </c>
      <c r="F68" s="21">
        <v>41747</v>
      </c>
      <c r="G68" s="363">
        <v>69181</v>
      </c>
      <c r="H68" s="21">
        <v>54766</v>
      </c>
      <c r="I68" s="21">
        <v>61620</v>
      </c>
      <c r="J68" s="21">
        <v>68290</v>
      </c>
      <c r="K68" s="21">
        <v>75120</v>
      </c>
      <c r="L68" s="21">
        <v>82632</v>
      </c>
      <c r="M68" s="21">
        <v>68485.600000000006</v>
      </c>
      <c r="N68" s="48" t="s">
        <v>475</v>
      </c>
      <c r="O68" s="48" t="s">
        <v>477</v>
      </c>
      <c r="P68" s="283"/>
      <c r="Q68" s="283"/>
      <c r="R68" s="242"/>
      <c r="S68" s="32"/>
      <c r="T68" s="32"/>
      <c r="U68" s="32"/>
      <c r="V68" s="32"/>
      <c r="W68" s="33"/>
    </row>
    <row r="69" spans="1:23" s="2" customFormat="1" ht="36.950000000000003" customHeight="1">
      <c r="A69" s="25"/>
      <c r="B69" s="87" t="s">
        <v>473</v>
      </c>
      <c r="C69" s="48" t="s">
        <v>6</v>
      </c>
      <c r="D69" s="70">
        <v>65096</v>
      </c>
      <c r="E69" s="70">
        <v>71726</v>
      </c>
      <c r="F69" s="21">
        <v>57699</v>
      </c>
      <c r="G69" s="363">
        <v>104819</v>
      </c>
      <c r="H69" s="21">
        <v>80296</v>
      </c>
      <c r="I69" s="21">
        <v>94228</v>
      </c>
      <c r="J69" s="21">
        <v>106833</v>
      </c>
      <c r="K69" s="21">
        <v>117517</v>
      </c>
      <c r="L69" s="21">
        <v>132794</v>
      </c>
      <c r="M69" s="21">
        <v>106333.6</v>
      </c>
      <c r="N69" s="48" t="s">
        <v>431</v>
      </c>
      <c r="O69" s="48" t="s">
        <v>477</v>
      </c>
      <c r="P69" s="283"/>
      <c r="Q69" s="283"/>
      <c r="R69" s="242"/>
      <c r="S69" s="32"/>
      <c r="T69" s="32"/>
      <c r="U69" s="32"/>
      <c r="V69" s="32"/>
      <c r="W69" s="33"/>
    </row>
    <row r="70" spans="1:23" s="2" customFormat="1" ht="33.75" customHeight="1">
      <c r="A70" s="36" t="s">
        <v>10</v>
      </c>
      <c r="B70" s="59" t="s">
        <v>95</v>
      </c>
      <c r="C70" s="43"/>
      <c r="D70" s="91"/>
      <c r="E70" s="91"/>
      <c r="F70" s="62"/>
      <c r="G70" s="378"/>
      <c r="H70" s="63"/>
      <c r="I70" s="63"/>
      <c r="J70" s="63"/>
      <c r="K70" s="63"/>
      <c r="L70" s="63"/>
      <c r="M70" s="355"/>
      <c r="N70" s="24"/>
      <c r="O70" s="24"/>
      <c r="P70" s="283"/>
      <c r="Q70" s="283"/>
      <c r="R70" s="243"/>
      <c r="S70" s="32"/>
      <c r="T70" s="32"/>
      <c r="U70" s="32"/>
      <c r="V70" s="32"/>
      <c r="W70" s="33"/>
    </row>
    <row r="71" spans="1:23" s="2" customFormat="1" ht="45.75" customHeight="1">
      <c r="A71" s="283">
        <v>1</v>
      </c>
      <c r="B71" s="71" t="s">
        <v>96</v>
      </c>
      <c r="C71" s="43" t="s">
        <v>6</v>
      </c>
      <c r="D71" s="70">
        <v>17651.348999999998</v>
      </c>
      <c r="E71" s="70">
        <v>18963.649000000001</v>
      </c>
      <c r="F71" s="21">
        <v>85529.426000000007</v>
      </c>
      <c r="G71" s="363">
        <v>159073.31298120401</v>
      </c>
      <c r="H71" s="21">
        <v>18129.572</v>
      </c>
      <c r="I71" s="21">
        <v>21022.679</v>
      </c>
      <c r="J71" s="21">
        <v>22729.251</v>
      </c>
      <c r="K71" s="21">
        <v>24923.705999999998</v>
      </c>
      <c r="L71" s="21">
        <v>31993</v>
      </c>
      <c r="M71" s="21">
        <f>H71+I71+J71+K71+L71</f>
        <v>118798.20800000001</v>
      </c>
      <c r="N71" s="48" t="s">
        <v>475</v>
      </c>
      <c r="O71" s="48" t="s">
        <v>477</v>
      </c>
      <c r="P71" s="283" t="s">
        <v>397</v>
      </c>
      <c r="Q71" s="283" t="s">
        <v>430</v>
      </c>
      <c r="R71" s="243"/>
      <c r="S71" s="32"/>
      <c r="T71" s="32"/>
      <c r="U71" s="32"/>
      <c r="V71" s="32"/>
      <c r="W71" s="33"/>
    </row>
    <row r="72" spans="1:23" s="2" customFormat="1" ht="33" customHeight="1">
      <c r="A72" s="43"/>
      <c r="B72" s="61" t="s">
        <v>166</v>
      </c>
      <c r="C72" s="43" t="s">
        <v>6</v>
      </c>
      <c r="D72" s="70">
        <v>5105.4040000000005</v>
      </c>
      <c r="E72" s="70">
        <v>5735.1989999999996</v>
      </c>
      <c r="F72" s="21">
        <v>25421.089</v>
      </c>
      <c r="G72" s="378"/>
      <c r="H72" s="21">
        <v>5496.7920000000004</v>
      </c>
      <c r="I72" s="21">
        <v>7332.1289999999999</v>
      </c>
      <c r="J72" s="21">
        <v>8122.848</v>
      </c>
      <c r="K72" s="21">
        <v>7935.5129999999999</v>
      </c>
      <c r="L72" s="21">
        <v>8907</v>
      </c>
      <c r="M72" s="21">
        <f>H72+I72+J72+K72+L72</f>
        <v>37794.281999999999</v>
      </c>
      <c r="N72" s="21"/>
      <c r="O72" s="48" t="s">
        <v>477</v>
      </c>
      <c r="P72" s="283"/>
      <c r="Q72" s="283"/>
      <c r="R72" s="243"/>
      <c r="S72" s="32"/>
      <c r="T72" s="32"/>
      <c r="U72" s="32"/>
      <c r="V72" s="32"/>
      <c r="W72" s="33"/>
    </row>
    <row r="73" spans="1:23" s="2" customFormat="1" ht="33" customHeight="1">
      <c r="A73" s="43"/>
      <c r="B73" s="61" t="s">
        <v>167</v>
      </c>
      <c r="C73" s="43" t="s">
        <v>6</v>
      </c>
      <c r="D73" s="70">
        <v>12317.364</v>
      </c>
      <c r="E73" s="70">
        <v>12509.4</v>
      </c>
      <c r="F73" s="21">
        <v>58698.652000000002</v>
      </c>
      <c r="G73" s="378"/>
      <c r="H73" s="21">
        <v>12065.370999999999</v>
      </c>
      <c r="I73" s="21">
        <v>12933.581</v>
      </c>
      <c r="J73" s="21">
        <v>14588.521000000001</v>
      </c>
      <c r="K73" s="21">
        <v>16901.71</v>
      </c>
      <c r="L73" s="21">
        <v>22702</v>
      </c>
      <c r="M73" s="21">
        <f t="shared" ref="M73:M76" si="19">H73+I73+J73+K73+L73</f>
        <v>79191.18299999999</v>
      </c>
      <c r="N73" s="24"/>
      <c r="O73" s="48" t="s">
        <v>477</v>
      </c>
      <c r="P73" s="283"/>
      <c r="Q73" s="283"/>
      <c r="R73" s="243"/>
      <c r="S73" s="32"/>
      <c r="T73" s="32"/>
      <c r="U73" s="32"/>
      <c r="V73" s="32"/>
      <c r="W73" s="33"/>
    </row>
    <row r="74" spans="1:23" s="2" customFormat="1" ht="33" customHeight="1">
      <c r="A74" s="43"/>
      <c r="B74" s="61" t="s">
        <v>292</v>
      </c>
      <c r="C74" s="43" t="s">
        <v>6</v>
      </c>
      <c r="D74" s="70" t="s">
        <v>418</v>
      </c>
      <c r="E74" s="70">
        <v>1855.81</v>
      </c>
      <c r="F74" s="21">
        <v>15711.36</v>
      </c>
      <c r="G74" s="378"/>
      <c r="H74" s="21">
        <v>2425.8710000000001</v>
      </c>
      <c r="I74" s="21">
        <v>3690.6709999999998</v>
      </c>
      <c r="J74" s="21">
        <v>3182.1109999999999</v>
      </c>
      <c r="K74" s="21">
        <v>3968.5039999999999</v>
      </c>
      <c r="L74" s="21">
        <v>3969</v>
      </c>
      <c r="M74" s="21">
        <f t="shared" si="19"/>
        <v>17236.156999999999</v>
      </c>
      <c r="N74" s="24"/>
      <c r="O74" s="48" t="s">
        <v>477</v>
      </c>
      <c r="P74" s="283"/>
      <c r="Q74" s="283"/>
      <c r="R74" s="243"/>
      <c r="S74" s="32"/>
      <c r="T74" s="32"/>
      <c r="U74" s="32"/>
      <c r="V74" s="32"/>
      <c r="W74" s="33"/>
    </row>
    <row r="75" spans="1:23" s="2" customFormat="1" ht="33" customHeight="1">
      <c r="A75" s="43"/>
      <c r="B75" s="61" t="s">
        <v>293</v>
      </c>
      <c r="C75" s="43" t="s">
        <v>6</v>
      </c>
      <c r="D75" s="70" t="s">
        <v>418</v>
      </c>
      <c r="E75" s="70">
        <v>10653.59</v>
      </c>
      <c r="F75" s="21">
        <v>42987.292000000001</v>
      </c>
      <c r="G75" s="378"/>
      <c r="H75" s="21">
        <v>9639.5</v>
      </c>
      <c r="I75" s="21">
        <v>9242.91</v>
      </c>
      <c r="J75" s="21">
        <v>11406.41</v>
      </c>
      <c r="K75" s="21">
        <v>12933.205999999998</v>
      </c>
      <c r="L75" s="21">
        <v>18733</v>
      </c>
      <c r="M75" s="21">
        <f t="shared" si="19"/>
        <v>61955.025999999998</v>
      </c>
      <c r="N75" s="24"/>
      <c r="O75" s="48" t="s">
        <v>477</v>
      </c>
      <c r="P75" s="283"/>
      <c r="Q75" s="283"/>
      <c r="R75" s="243"/>
      <c r="S75" s="32"/>
      <c r="T75" s="32"/>
      <c r="U75" s="32"/>
      <c r="V75" s="32"/>
      <c r="W75" s="33"/>
    </row>
    <row r="76" spans="1:23" s="2" customFormat="1" ht="36.75" customHeight="1">
      <c r="A76" s="43"/>
      <c r="B76" s="61" t="s">
        <v>168</v>
      </c>
      <c r="C76" s="43" t="s">
        <v>6</v>
      </c>
      <c r="D76" s="70">
        <v>228.58099999999999</v>
      </c>
      <c r="E76" s="70">
        <v>719.05</v>
      </c>
      <c r="F76" s="21">
        <v>1409.6849999999999</v>
      </c>
      <c r="G76" s="378"/>
      <c r="H76" s="21">
        <v>567.40800000000002</v>
      </c>
      <c r="I76" s="21">
        <v>756.97199999999998</v>
      </c>
      <c r="J76" s="21">
        <v>17.821999999999999</v>
      </c>
      <c r="K76" s="21">
        <v>86.483000000000175</v>
      </c>
      <c r="L76" s="21">
        <v>384.42346200000247</v>
      </c>
      <c r="M76" s="21">
        <f t="shared" si="19"/>
        <v>1813.1084620000026</v>
      </c>
      <c r="N76" s="24"/>
      <c r="O76" s="48" t="s">
        <v>477</v>
      </c>
      <c r="P76" s="283"/>
      <c r="Q76" s="283"/>
      <c r="R76" s="243"/>
      <c r="S76" s="32"/>
      <c r="T76" s="32"/>
      <c r="U76" s="32"/>
      <c r="V76" s="32"/>
      <c r="W76" s="33"/>
    </row>
    <row r="77" spans="1:23" s="2" customFormat="1" ht="56.25">
      <c r="A77" s="283">
        <v>2</v>
      </c>
      <c r="B77" s="71" t="s">
        <v>97</v>
      </c>
      <c r="C77" s="36" t="s">
        <v>69</v>
      </c>
      <c r="D77" s="55"/>
      <c r="E77" s="55"/>
      <c r="F77" s="56"/>
      <c r="G77" s="366"/>
      <c r="H77" s="56"/>
      <c r="I77" s="56"/>
      <c r="J77" s="56"/>
      <c r="K77" s="56"/>
      <c r="L77" s="56"/>
      <c r="M77" s="56"/>
      <c r="N77" s="24"/>
      <c r="O77" s="24"/>
      <c r="P77" s="283" t="s">
        <v>397</v>
      </c>
      <c r="Q77" s="283" t="s">
        <v>430</v>
      </c>
      <c r="R77" s="243"/>
      <c r="S77" s="32"/>
      <c r="T77" s="32"/>
      <c r="U77" s="32"/>
      <c r="V77" s="32"/>
      <c r="W77" s="33"/>
    </row>
    <row r="78" spans="1:23" s="2" customFormat="1" ht="27" customHeight="1">
      <c r="A78" s="43"/>
      <c r="B78" s="61" t="s">
        <v>166</v>
      </c>
      <c r="C78" s="43" t="s">
        <v>69</v>
      </c>
      <c r="D78" s="55">
        <f>D72/D71*100</f>
        <v>28.923591052445914</v>
      </c>
      <c r="E78" s="55">
        <f t="shared" ref="E78:M78" si="20">E72/E71*100</f>
        <v>30.243119349024017</v>
      </c>
      <c r="F78" s="56">
        <f>F72/F71*100</f>
        <v>29.72203858821641</v>
      </c>
      <c r="G78" s="366"/>
      <c r="H78" s="56">
        <f t="shared" si="20"/>
        <v>30.319480239246687</v>
      </c>
      <c r="I78" s="56">
        <f t="shared" si="20"/>
        <v>34.877234247833016</v>
      </c>
      <c r="J78" s="56">
        <f t="shared" si="20"/>
        <v>35.737420471972435</v>
      </c>
      <c r="K78" s="56">
        <f t="shared" si="20"/>
        <v>31.839217650858188</v>
      </c>
      <c r="L78" s="56">
        <f t="shared" si="20"/>
        <v>27.840465101741007</v>
      </c>
      <c r="M78" s="56">
        <f t="shared" si="20"/>
        <v>31.813848572530652</v>
      </c>
      <c r="N78" s="62"/>
      <c r="O78" s="24" t="s">
        <v>476</v>
      </c>
      <c r="P78" s="283"/>
      <c r="Q78" s="283"/>
      <c r="R78" s="243"/>
      <c r="S78" s="32"/>
      <c r="T78" s="32"/>
      <c r="U78" s="32"/>
      <c r="V78" s="32"/>
      <c r="W78" s="33"/>
    </row>
    <row r="79" spans="1:23" s="2" customFormat="1" ht="27" customHeight="1">
      <c r="A79" s="43"/>
      <c r="B79" s="61" t="s">
        <v>167</v>
      </c>
      <c r="C79" s="43" t="s">
        <v>69</v>
      </c>
      <c r="D79" s="55">
        <f>D73/D71*100</f>
        <v>69.781431436203547</v>
      </c>
      <c r="E79" s="55">
        <f t="shared" ref="E79:M79" si="21">E73/E71*100</f>
        <v>65.965152592731485</v>
      </c>
      <c r="F79" s="56">
        <f>F73/F71*100</f>
        <v>68.629774272073334</v>
      </c>
      <c r="G79" s="366"/>
      <c r="H79" s="56">
        <f t="shared" si="21"/>
        <v>66.550776819221099</v>
      </c>
      <c r="I79" s="56">
        <f t="shared" si="21"/>
        <v>61.522040078716898</v>
      </c>
      <c r="J79" s="56">
        <f t="shared" si="21"/>
        <v>64.183905576123038</v>
      </c>
      <c r="K79" s="56">
        <f t="shared" si="21"/>
        <v>67.813791416091973</v>
      </c>
      <c r="L79" s="56">
        <f t="shared" si="21"/>
        <v>70.959272340824555</v>
      </c>
      <c r="M79" s="56">
        <f t="shared" si="21"/>
        <v>66.660250464384092</v>
      </c>
      <c r="N79" s="62"/>
      <c r="O79" s="24" t="s">
        <v>477</v>
      </c>
      <c r="P79" s="283"/>
      <c r="Q79" s="283"/>
      <c r="R79" s="243"/>
      <c r="S79" s="32"/>
      <c r="T79" s="32"/>
      <c r="U79" s="32"/>
      <c r="V79" s="32"/>
      <c r="W79" s="33"/>
    </row>
    <row r="80" spans="1:23" s="2" customFormat="1" ht="27" customHeight="1">
      <c r="A80" s="43"/>
      <c r="B80" s="61" t="s">
        <v>168</v>
      </c>
      <c r="C80" s="43" t="s">
        <v>69</v>
      </c>
      <c r="D80" s="55">
        <f>D76/D71*100</f>
        <v>1.2949775113505491</v>
      </c>
      <c r="E80" s="55">
        <f t="shared" ref="E80:M80" si="22">E76/E71*100</f>
        <v>3.7917280582444861</v>
      </c>
      <c r="F80" s="56">
        <f>F76/F71*100</f>
        <v>1.6481871397102559</v>
      </c>
      <c r="G80" s="366"/>
      <c r="H80" s="56">
        <f t="shared" si="22"/>
        <v>3.1297374256821948</v>
      </c>
      <c r="I80" s="56">
        <f t="shared" si="22"/>
        <v>3.6007399437531249</v>
      </c>
      <c r="J80" s="56">
        <f t="shared" si="22"/>
        <v>7.8409974882146349E-2</v>
      </c>
      <c r="K80" s="56">
        <f>K76/K71*100</f>
        <v>0.34699093304984491</v>
      </c>
      <c r="L80" s="56">
        <f t="shared" si="22"/>
        <v>1.2015861657237599</v>
      </c>
      <c r="M80" s="56">
        <f t="shared" si="22"/>
        <v>1.5262085956717484</v>
      </c>
      <c r="N80" s="62"/>
      <c r="O80" s="24" t="s">
        <v>476</v>
      </c>
      <c r="P80" s="283"/>
      <c r="Q80" s="283"/>
      <c r="R80" s="243"/>
      <c r="S80" s="32"/>
      <c r="T80" s="32"/>
      <c r="U80" s="32"/>
      <c r="V80" s="32"/>
      <c r="W80" s="33"/>
    </row>
    <row r="81" spans="1:23" s="3" customFormat="1" ht="57">
      <c r="A81" s="36">
        <v>3</v>
      </c>
      <c r="B81" s="59" t="s">
        <v>81</v>
      </c>
      <c r="C81" s="36" t="s">
        <v>69</v>
      </c>
      <c r="D81" s="53">
        <v>21.451944514317749</v>
      </c>
      <c r="E81" s="53">
        <f>E71/E7*100</f>
        <v>22.199805401758717</v>
      </c>
      <c r="F81" s="54">
        <v>22.852677341270116</v>
      </c>
      <c r="G81" s="370">
        <v>26</v>
      </c>
      <c r="H81" s="53">
        <f>H71/H7*100</f>
        <v>20.821820478317793</v>
      </c>
      <c r="I81" s="53">
        <f t="shared" ref="I81:L81" si="23">I71/I7*100</f>
        <v>21.131616922876983</v>
      </c>
      <c r="J81" s="53">
        <f t="shared" si="23"/>
        <v>20.718086470991</v>
      </c>
      <c r="K81" s="53">
        <f t="shared" si="23"/>
        <v>20.302194433550806</v>
      </c>
      <c r="L81" s="53">
        <f t="shared" si="23"/>
        <v>23.799684985396702</v>
      </c>
      <c r="M81" s="60">
        <f>(M71/(H7+I7+J7+K7+L7)*100)</f>
        <v>21.464968427695087</v>
      </c>
      <c r="N81" s="31" t="s">
        <v>475</v>
      </c>
      <c r="O81" s="31" t="s">
        <v>476</v>
      </c>
      <c r="P81" s="283" t="s">
        <v>397</v>
      </c>
      <c r="Q81" s="283" t="s">
        <v>430</v>
      </c>
      <c r="R81" s="239" t="s">
        <v>395</v>
      </c>
      <c r="S81" s="41"/>
      <c r="T81" s="41"/>
      <c r="U81" s="41"/>
      <c r="V81" s="41"/>
      <c r="W81" s="42"/>
    </row>
    <row r="82" spans="1:23" s="8" customFormat="1" ht="56.25">
      <c r="A82" s="36"/>
      <c r="B82" s="44" t="s">
        <v>294</v>
      </c>
      <c r="C82" s="43" t="s">
        <v>69</v>
      </c>
      <c r="D82" s="55">
        <v>21.458983106616952</v>
      </c>
      <c r="E82" s="55">
        <v>9.7861440063565812</v>
      </c>
      <c r="F82" s="62"/>
      <c r="G82" s="379"/>
      <c r="H82" s="62">
        <v>17.309999999999999</v>
      </c>
      <c r="I82" s="62">
        <v>17.489999999999998</v>
      </c>
      <c r="J82" s="62">
        <v>9.2799999999999994</v>
      </c>
      <c r="K82" s="63">
        <v>9.9</v>
      </c>
      <c r="L82" s="63">
        <v>9.9499999999999993</v>
      </c>
      <c r="M82" s="63" t="s">
        <v>433</v>
      </c>
      <c r="N82" s="24"/>
      <c r="O82" s="24"/>
      <c r="P82" s="283"/>
      <c r="Q82" s="283"/>
      <c r="R82" s="239"/>
      <c r="S82" s="32"/>
      <c r="T82" s="32"/>
      <c r="U82" s="32"/>
      <c r="V82" s="32"/>
      <c r="W82" s="33"/>
    </row>
    <row r="83" spans="1:23" s="2" customFormat="1" ht="38.25" customHeight="1">
      <c r="A83" s="36">
        <v>4</v>
      </c>
      <c r="B83" s="59" t="s">
        <v>98</v>
      </c>
      <c r="C83" s="36"/>
      <c r="D83" s="92"/>
      <c r="E83" s="92"/>
      <c r="F83" s="62"/>
      <c r="G83" s="378"/>
      <c r="H83" s="63"/>
      <c r="I83" s="63"/>
      <c r="J83" s="63"/>
      <c r="K83" s="63"/>
      <c r="L83" s="63"/>
      <c r="M83" s="63"/>
      <c r="N83" s="24"/>
      <c r="O83" s="24"/>
      <c r="P83" s="283" t="s">
        <v>234</v>
      </c>
      <c r="Q83" s="283"/>
      <c r="R83" s="243"/>
      <c r="S83" s="32"/>
      <c r="T83" s="32"/>
      <c r="U83" s="32"/>
      <c r="V83" s="32"/>
      <c r="W83" s="33"/>
    </row>
    <row r="84" spans="1:23" s="2" customFormat="1" ht="44.25" customHeight="1">
      <c r="A84" s="43"/>
      <c r="B84" s="61" t="s">
        <v>171</v>
      </c>
      <c r="C84" s="69" t="s">
        <v>145</v>
      </c>
      <c r="D84" s="93">
        <v>1473</v>
      </c>
      <c r="E84" s="93">
        <v>1569</v>
      </c>
      <c r="F84" s="47">
        <v>5000</v>
      </c>
      <c r="G84" s="363">
        <v>5700</v>
      </c>
      <c r="H84" s="21">
        <v>1380</v>
      </c>
      <c r="I84" s="21">
        <v>1260</v>
      </c>
      <c r="J84" s="21">
        <v>1530</v>
      </c>
      <c r="K84" s="21">
        <v>1200</v>
      </c>
      <c r="L84" s="21">
        <v>1200</v>
      </c>
      <c r="M84" s="21">
        <v>6000</v>
      </c>
      <c r="N84" s="48" t="s">
        <v>431</v>
      </c>
      <c r="O84" s="48" t="s">
        <v>477</v>
      </c>
      <c r="P84" s="283"/>
      <c r="Q84" s="283" t="s">
        <v>430</v>
      </c>
      <c r="R84" s="243"/>
      <c r="S84" s="32"/>
      <c r="T84" s="32"/>
      <c r="U84" s="32"/>
      <c r="V84" s="32"/>
      <c r="W84" s="33"/>
    </row>
    <row r="85" spans="1:23" s="2" customFormat="1" ht="45.75" customHeight="1">
      <c r="A85" s="43"/>
      <c r="B85" s="61" t="s">
        <v>172</v>
      </c>
      <c r="C85" s="69" t="s">
        <v>146</v>
      </c>
      <c r="D85" s="94">
        <v>21.7</v>
      </c>
      <c r="E85" s="94">
        <v>21.9</v>
      </c>
      <c r="F85" s="62">
        <v>21.9</v>
      </c>
      <c r="G85" s="378">
        <v>25</v>
      </c>
      <c r="H85" s="63">
        <v>22.3</v>
      </c>
      <c r="I85" s="63">
        <v>22.6</v>
      </c>
      <c r="J85" s="63">
        <v>23</v>
      </c>
      <c r="K85" s="63">
        <v>23.3</v>
      </c>
      <c r="L85" s="63">
        <v>24.5</v>
      </c>
      <c r="M85" s="63">
        <v>24.5</v>
      </c>
      <c r="N85" s="62" t="s">
        <v>475</v>
      </c>
      <c r="O85" s="48" t="s">
        <v>477</v>
      </c>
      <c r="P85" s="283"/>
      <c r="Q85" s="283"/>
      <c r="R85" s="243"/>
      <c r="S85" s="32"/>
      <c r="T85" s="32"/>
      <c r="U85" s="32"/>
      <c r="V85" s="32"/>
      <c r="W85" s="33"/>
    </row>
    <row r="86" spans="1:23" s="2" customFormat="1" ht="37.5" hidden="1">
      <c r="A86" s="43"/>
      <c r="B86" s="61" t="s">
        <v>255</v>
      </c>
      <c r="C86" s="69" t="s">
        <v>256</v>
      </c>
      <c r="D86" s="95" t="s">
        <v>433</v>
      </c>
      <c r="E86" s="95" t="s">
        <v>433</v>
      </c>
      <c r="F86" s="62" t="s">
        <v>433</v>
      </c>
      <c r="G86" s="375" t="s">
        <v>433</v>
      </c>
      <c r="H86" s="63" t="s">
        <v>433</v>
      </c>
      <c r="I86" s="63" t="s">
        <v>433</v>
      </c>
      <c r="J86" s="63" t="s">
        <v>433</v>
      </c>
      <c r="K86" s="63" t="s">
        <v>433</v>
      </c>
      <c r="L86" s="63" t="s">
        <v>433</v>
      </c>
      <c r="M86" s="63" t="s">
        <v>433</v>
      </c>
      <c r="N86" s="24"/>
      <c r="O86" s="24"/>
      <c r="P86" s="283"/>
      <c r="Q86" s="283"/>
      <c r="R86" s="435" t="s">
        <v>468</v>
      </c>
      <c r="S86" s="32"/>
      <c r="T86" s="32"/>
      <c r="U86" s="32"/>
      <c r="V86" s="32"/>
      <c r="W86" s="33"/>
    </row>
    <row r="87" spans="1:23" s="2" customFormat="1" hidden="1">
      <c r="A87" s="43"/>
      <c r="B87" s="61" t="s">
        <v>257</v>
      </c>
      <c r="C87" s="69" t="s">
        <v>256</v>
      </c>
      <c r="D87" s="95" t="s">
        <v>433</v>
      </c>
      <c r="E87" s="95" t="s">
        <v>433</v>
      </c>
      <c r="F87" s="62" t="s">
        <v>433</v>
      </c>
      <c r="G87" s="375" t="s">
        <v>433</v>
      </c>
      <c r="H87" s="63" t="s">
        <v>433</v>
      </c>
      <c r="I87" s="63" t="s">
        <v>433</v>
      </c>
      <c r="J87" s="63" t="s">
        <v>433</v>
      </c>
      <c r="K87" s="63" t="s">
        <v>433</v>
      </c>
      <c r="L87" s="63" t="s">
        <v>433</v>
      </c>
      <c r="M87" s="63" t="s">
        <v>433</v>
      </c>
      <c r="N87" s="24"/>
      <c r="O87" s="24"/>
      <c r="P87" s="283"/>
      <c r="Q87" s="283"/>
      <c r="R87" s="436"/>
      <c r="S87" s="32"/>
      <c r="T87" s="32"/>
      <c r="U87" s="32"/>
      <c r="V87" s="32"/>
      <c r="W87" s="33"/>
    </row>
    <row r="88" spans="1:23" s="8" customFormat="1" ht="40.5" customHeight="1">
      <c r="A88" s="283">
        <v>5</v>
      </c>
      <c r="B88" s="71" t="s">
        <v>238</v>
      </c>
      <c r="C88" s="283"/>
      <c r="D88" s="88"/>
      <c r="E88" s="88"/>
      <c r="F88" s="62"/>
      <c r="G88" s="378"/>
      <c r="H88" s="63"/>
      <c r="I88" s="63"/>
      <c r="J88" s="63"/>
      <c r="K88" s="63"/>
      <c r="L88" s="63"/>
      <c r="M88" s="63"/>
      <c r="N88" s="24"/>
      <c r="O88" s="24"/>
      <c r="P88" s="283"/>
      <c r="Q88" s="283"/>
      <c r="R88" s="243"/>
      <c r="S88" s="32"/>
      <c r="T88" s="32"/>
      <c r="U88" s="32"/>
      <c r="V88" s="32"/>
      <c r="W88" s="33"/>
    </row>
    <row r="89" spans="1:23" s="8" customFormat="1" ht="44.25" customHeight="1">
      <c r="A89" s="24"/>
      <c r="B89" s="77" t="s">
        <v>258</v>
      </c>
      <c r="C89" s="24" t="s">
        <v>6</v>
      </c>
      <c r="D89" s="70">
        <v>3609.48</v>
      </c>
      <c r="E89" s="70">
        <v>4612.391008351</v>
      </c>
      <c r="F89" s="47">
        <v>20869</v>
      </c>
      <c r="G89" s="363">
        <v>30142.008000000002</v>
      </c>
      <c r="H89" s="21">
        <v>4941.9129999999996</v>
      </c>
      <c r="I89" s="21">
        <v>6032.8729999999996</v>
      </c>
      <c r="J89" s="21">
        <v>6498.3289999999997</v>
      </c>
      <c r="K89" s="21">
        <v>7137.082844994</v>
      </c>
      <c r="L89" s="21">
        <v>7197.384</v>
      </c>
      <c r="M89" s="21">
        <f>H89+I89+J89+K89+L89</f>
        <v>31807.581844993998</v>
      </c>
      <c r="N89" s="48" t="s">
        <v>431</v>
      </c>
      <c r="O89" s="48" t="s">
        <v>568</v>
      </c>
      <c r="P89" s="283"/>
      <c r="Q89" s="283" t="s">
        <v>430</v>
      </c>
      <c r="R89" s="243" t="s">
        <v>447</v>
      </c>
      <c r="S89" s="32"/>
      <c r="T89" s="32"/>
      <c r="U89" s="32"/>
      <c r="V89" s="32"/>
      <c r="W89" s="33"/>
    </row>
    <row r="90" spans="1:23" s="8" customFormat="1" ht="33" customHeight="1">
      <c r="A90" s="24"/>
      <c r="B90" s="77" t="s">
        <v>220</v>
      </c>
      <c r="C90" s="24" t="s">
        <v>6</v>
      </c>
      <c r="D90" s="70">
        <v>3439.4160000000002</v>
      </c>
      <c r="E90" s="70">
        <v>3476.4526547239998</v>
      </c>
      <c r="F90" s="47">
        <v>20585</v>
      </c>
      <c r="G90" s="363">
        <v>30142.008000000002</v>
      </c>
      <c r="H90" s="21">
        <v>3790.5529999999999</v>
      </c>
      <c r="I90" s="21">
        <v>5369.9319999999998</v>
      </c>
      <c r="J90" s="21">
        <v>6413.692</v>
      </c>
      <c r="K90" s="21">
        <v>7137.082844994</v>
      </c>
      <c r="L90" s="21">
        <v>7197.384</v>
      </c>
      <c r="M90" s="21">
        <f>H90+I90+J90+K90+L90</f>
        <v>29908.643844993996</v>
      </c>
      <c r="N90" s="48" t="s">
        <v>475</v>
      </c>
      <c r="O90" s="48" t="s">
        <v>567</v>
      </c>
      <c r="P90" s="283"/>
      <c r="Q90" s="283"/>
      <c r="R90" s="243"/>
      <c r="S90" s="32"/>
      <c r="T90" s="32"/>
      <c r="U90" s="32"/>
      <c r="V90" s="32"/>
      <c r="W90" s="33"/>
    </row>
    <row r="91" spans="1:23" s="8" customFormat="1" ht="33" customHeight="1">
      <c r="A91" s="24"/>
      <c r="B91" s="77" t="s">
        <v>221</v>
      </c>
      <c r="C91" s="24" t="s">
        <v>69</v>
      </c>
      <c r="D91" s="96">
        <v>95.288407194388114</v>
      </c>
      <c r="E91" s="96">
        <v>0.75372028269712643</v>
      </c>
      <c r="F91" s="62">
        <v>98.64</v>
      </c>
      <c r="G91" s="378">
        <v>100</v>
      </c>
      <c r="H91" s="63">
        <v>76.702139434668311</v>
      </c>
      <c r="I91" s="63">
        <v>89.01118919625857</v>
      </c>
      <c r="J91" s="63">
        <v>98.697557479776734</v>
      </c>
      <c r="K91" s="63">
        <v>100</v>
      </c>
      <c r="L91" s="62">
        <v>100</v>
      </c>
      <c r="M91" s="63">
        <f>M90/M89*100</f>
        <v>94.029920258465467</v>
      </c>
      <c r="N91" s="24" t="s">
        <v>475</v>
      </c>
      <c r="O91" s="24" t="s">
        <v>476</v>
      </c>
      <c r="P91" s="283"/>
      <c r="Q91" s="283"/>
      <c r="R91" s="243"/>
      <c r="S91" s="32"/>
      <c r="T91" s="32"/>
      <c r="U91" s="32"/>
      <c r="V91" s="32"/>
      <c r="W91" s="33"/>
    </row>
    <row r="92" spans="1:23" s="2" customFormat="1" ht="26.25" customHeight="1">
      <c r="A92" s="283">
        <v>6</v>
      </c>
      <c r="B92" s="84" t="s">
        <v>264</v>
      </c>
      <c r="C92" s="97"/>
      <c r="D92" s="98"/>
      <c r="E92" s="98"/>
      <c r="F92" s="62"/>
      <c r="G92" s="378"/>
      <c r="H92" s="63"/>
      <c r="I92" s="63"/>
      <c r="J92" s="63"/>
      <c r="K92" s="63"/>
      <c r="L92" s="63"/>
      <c r="M92" s="63"/>
      <c r="N92" s="24"/>
      <c r="O92" s="24"/>
      <c r="P92" s="283" t="s">
        <v>399</v>
      </c>
      <c r="Q92" s="283"/>
      <c r="R92" s="243"/>
      <c r="S92" s="32"/>
      <c r="T92" s="32"/>
      <c r="U92" s="32"/>
      <c r="V92" s="32"/>
      <c r="W92" s="33"/>
    </row>
    <row r="93" spans="1:23" s="2" customFormat="1" ht="24" customHeight="1">
      <c r="A93" s="283"/>
      <c r="B93" s="84" t="s">
        <v>265</v>
      </c>
      <c r="C93" s="97" t="s">
        <v>484</v>
      </c>
      <c r="D93" s="98">
        <v>1</v>
      </c>
      <c r="E93" s="98">
        <v>13</v>
      </c>
      <c r="F93" s="62">
        <v>24</v>
      </c>
      <c r="G93" s="380">
        <v>23</v>
      </c>
      <c r="H93" s="266">
        <v>11</v>
      </c>
      <c r="I93" s="266">
        <v>9</v>
      </c>
      <c r="J93" s="266">
        <v>9</v>
      </c>
      <c r="K93" s="266">
        <v>6</v>
      </c>
      <c r="L93" s="21">
        <v>5</v>
      </c>
      <c r="M93" s="21">
        <v>22</v>
      </c>
      <c r="N93" s="48" t="s">
        <v>475</v>
      </c>
      <c r="O93" s="48" t="s">
        <v>476</v>
      </c>
      <c r="P93" s="283"/>
      <c r="Q93" s="283" t="s">
        <v>430</v>
      </c>
      <c r="R93" s="243"/>
      <c r="S93" s="32"/>
      <c r="T93" s="32"/>
      <c r="U93" s="32"/>
      <c r="V93" s="32"/>
      <c r="W93" s="33"/>
    </row>
    <row r="94" spans="1:23" s="2" customFormat="1" ht="23.25" customHeight="1">
      <c r="A94" s="283"/>
      <c r="B94" s="77" t="s">
        <v>266</v>
      </c>
      <c r="C94" s="97" t="s">
        <v>244</v>
      </c>
      <c r="D94" s="98">
        <v>784</v>
      </c>
      <c r="E94" s="99">
        <v>959.6</v>
      </c>
      <c r="F94" s="47">
        <v>3412.4</v>
      </c>
      <c r="G94" s="380">
        <v>7291</v>
      </c>
      <c r="H94" s="266">
        <v>1188.5</v>
      </c>
      <c r="I94" s="266">
        <v>1404</v>
      </c>
      <c r="J94" s="266">
        <v>705.2</v>
      </c>
      <c r="K94" s="266">
        <v>991.8</v>
      </c>
      <c r="L94" s="21">
        <v>3001</v>
      </c>
      <c r="M94" s="21">
        <f>H94+I94+J94+K94+L94</f>
        <v>7290.5</v>
      </c>
      <c r="N94" s="48" t="s">
        <v>478</v>
      </c>
      <c r="O94" s="48" t="s">
        <v>477</v>
      </c>
      <c r="P94" s="283"/>
      <c r="Q94" s="283"/>
      <c r="R94" s="243"/>
      <c r="S94" s="32"/>
      <c r="T94" s="32"/>
      <c r="U94" s="32"/>
      <c r="V94" s="32"/>
      <c r="W94" s="33"/>
    </row>
    <row r="95" spans="1:23" s="3" customFormat="1" ht="41.25" customHeight="1">
      <c r="A95" s="283"/>
      <c r="B95" s="77" t="s">
        <v>267</v>
      </c>
      <c r="C95" s="97" t="s">
        <v>484</v>
      </c>
      <c r="D95" s="98">
        <v>1</v>
      </c>
      <c r="E95" s="98">
        <v>13</v>
      </c>
      <c r="F95" s="31">
        <v>18</v>
      </c>
      <c r="G95" s="381">
        <v>23</v>
      </c>
      <c r="H95" s="263">
        <v>7</v>
      </c>
      <c r="I95" s="263">
        <v>5</v>
      </c>
      <c r="J95" s="263">
        <v>4</v>
      </c>
      <c r="K95" s="263">
        <v>1</v>
      </c>
      <c r="L95" s="283">
        <v>5</v>
      </c>
      <c r="M95" s="21">
        <f>H95+I95+J95+K95+L95</f>
        <v>22</v>
      </c>
      <c r="N95" s="48" t="s">
        <v>475</v>
      </c>
      <c r="O95" s="48" t="s">
        <v>477</v>
      </c>
      <c r="P95" s="283"/>
      <c r="Q95" s="283"/>
      <c r="R95" s="243"/>
      <c r="S95" s="41"/>
      <c r="T95" s="41"/>
      <c r="U95" s="41"/>
      <c r="V95" s="41"/>
      <c r="W95" s="42"/>
    </row>
    <row r="96" spans="1:23" s="2" customFormat="1" ht="25.5" customHeight="1">
      <c r="A96" s="283"/>
      <c r="B96" s="77" t="s">
        <v>268</v>
      </c>
      <c r="C96" s="97" t="s">
        <v>485</v>
      </c>
      <c r="D96" s="98">
        <v>12</v>
      </c>
      <c r="E96" s="98">
        <v>4</v>
      </c>
      <c r="F96" s="62">
        <v>4</v>
      </c>
      <c r="G96" s="380"/>
      <c r="H96" s="266">
        <v>4</v>
      </c>
      <c r="I96" s="266">
        <v>4</v>
      </c>
      <c r="J96" s="336">
        <v>5</v>
      </c>
      <c r="K96" s="263">
        <v>5</v>
      </c>
      <c r="L96" s="356"/>
      <c r="M96" s="21">
        <v>0</v>
      </c>
      <c r="N96" s="48"/>
      <c r="O96" s="48"/>
      <c r="P96" s="283"/>
      <c r="Q96" s="283"/>
      <c r="R96" s="243"/>
      <c r="S96" s="32"/>
      <c r="T96" s="32"/>
      <c r="U96" s="32"/>
      <c r="V96" s="32"/>
      <c r="W96" s="33"/>
    </row>
    <row r="97" spans="1:23" s="2" customFormat="1" ht="27" customHeight="1">
      <c r="A97" s="283"/>
      <c r="B97" s="77" t="s">
        <v>269</v>
      </c>
      <c r="C97" s="97" t="s">
        <v>485</v>
      </c>
      <c r="D97" s="98">
        <v>2</v>
      </c>
      <c r="E97" s="98">
        <v>2</v>
      </c>
      <c r="F97" s="62">
        <v>2</v>
      </c>
      <c r="G97" s="380"/>
      <c r="H97" s="266">
        <v>4</v>
      </c>
      <c r="I97" s="266">
        <v>5</v>
      </c>
      <c r="J97" s="269">
        <v>2</v>
      </c>
      <c r="K97" s="269">
        <v>1</v>
      </c>
      <c r="L97" s="24">
        <v>1</v>
      </c>
      <c r="M97" s="21">
        <v>1</v>
      </c>
      <c r="N97" s="48"/>
      <c r="O97" s="48"/>
      <c r="P97" s="283"/>
      <c r="Q97" s="283"/>
      <c r="R97" s="243"/>
      <c r="S97" s="32"/>
      <c r="T97" s="32"/>
      <c r="U97" s="32"/>
      <c r="V97" s="32"/>
      <c r="W97" s="33"/>
    </row>
    <row r="98" spans="1:23" s="2" customFormat="1" ht="34.5" customHeight="1">
      <c r="A98" s="284">
        <v>7</v>
      </c>
      <c r="B98" s="71" t="s">
        <v>270</v>
      </c>
      <c r="C98" s="284"/>
      <c r="D98" s="30"/>
      <c r="E98" s="30"/>
      <c r="F98" s="62"/>
      <c r="G98" s="363"/>
      <c r="H98" s="21"/>
      <c r="I98" s="21"/>
      <c r="J98" s="24"/>
      <c r="K98" s="24"/>
      <c r="L98" s="24"/>
      <c r="M98" s="24"/>
      <c r="N98" s="24"/>
      <c r="O98" s="24"/>
      <c r="P98" s="283" t="s">
        <v>234</v>
      </c>
      <c r="Q98" s="283"/>
      <c r="R98" s="239" t="s">
        <v>395</v>
      </c>
      <c r="S98" s="32"/>
      <c r="T98" s="32"/>
      <c r="U98" s="32"/>
      <c r="V98" s="32"/>
      <c r="W98" s="33"/>
    </row>
    <row r="99" spans="1:23" s="2" customFormat="1" ht="30" customHeight="1">
      <c r="A99" s="284"/>
      <c r="B99" s="71" t="s">
        <v>68</v>
      </c>
      <c r="C99" s="284" t="s">
        <v>69</v>
      </c>
      <c r="D99" s="100">
        <v>36.9</v>
      </c>
      <c r="E99" s="100">
        <v>38</v>
      </c>
      <c r="F99" s="62">
        <v>38</v>
      </c>
      <c r="G99" s="363">
        <v>42</v>
      </c>
      <c r="H99" s="25">
        <v>38.5</v>
      </c>
      <c r="I99" s="25">
        <v>39</v>
      </c>
      <c r="J99" s="24">
        <v>39.5</v>
      </c>
      <c r="K99" s="24">
        <v>39.65</v>
      </c>
      <c r="L99" s="24">
        <v>39.799999999999997</v>
      </c>
      <c r="M99" s="24">
        <v>39.799999999999997</v>
      </c>
      <c r="N99" s="62" t="s">
        <v>475</v>
      </c>
      <c r="O99" s="62" t="s">
        <v>477</v>
      </c>
      <c r="P99" s="283" t="s">
        <v>234</v>
      </c>
      <c r="Q99" s="283" t="s">
        <v>428</v>
      </c>
      <c r="R99" s="239"/>
      <c r="S99" s="32"/>
      <c r="T99" s="32"/>
      <c r="U99" s="32"/>
      <c r="V99" s="32"/>
      <c r="W99" s="33"/>
    </row>
    <row r="100" spans="1:23" s="2" customFormat="1" ht="30" customHeight="1">
      <c r="A100" s="282"/>
      <c r="B100" s="313" t="s">
        <v>271</v>
      </c>
      <c r="C100" s="282" t="s">
        <v>69</v>
      </c>
      <c r="D100" s="314"/>
      <c r="E100" s="30"/>
      <c r="F100" s="279"/>
      <c r="G100" s="380"/>
      <c r="H100" s="266"/>
      <c r="I100" s="266"/>
      <c r="J100" s="269">
        <v>28.76</v>
      </c>
      <c r="K100" s="269">
        <v>28.85</v>
      </c>
      <c r="L100" s="24">
        <v>29.34</v>
      </c>
      <c r="M100" s="24">
        <v>29.34</v>
      </c>
      <c r="N100" s="269"/>
      <c r="O100" s="269"/>
      <c r="P100" s="263" t="s">
        <v>234</v>
      </c>
      <c r="Q100" s="263" t="s">
        <v>428</v>
      </c>
      <c r="R100" s="297"/>
      <c r="S100" s="300"/>
      <c r="T100" s="300"/>
      <c r="U100" s="300"/>
      <c r="V100" s="300"/>
      <c r="W100" s="301"/>
    </row>
    <row r="101" spans="1:23" s="2" customFormat="1" ht="23.25" customHeight="1">
      <c r="A101" s="315" t="s">
        <v>28</v>
      </c>
      <c r="B101" s="316" t="s">
        <v>104</v>
      </c>
      <c r="C101" s="317"/>
      <c r="D101" s="318"/>
      <c r="E101" s="94"/>
      <c r="F101" s="279"/>
      <c r="G101" s="382"/>
      <c r="H101" s="268"/>
      <c r="I101" s="268"/>
      <c r="J101" s="269"/>
      <c r="K101" s="269"/>
      <c r="L101" s="24"/>
      <c r="M101" s="24"/>
      <c r="N101" s="269"/>
      <c r="O101" s="269"/>
      <c r="P101" s="263"/>
      <c r="Q101" s="263"/>
      <c r="R101" s="296"/>
      <c r="S101" s="300"/>
      <c r="T101" s="300"/>
      <c r="U101" s="300"/>
      <c r="V101" s="300"/>
      <c r="W101" s="301"/>
    </row>
    <row r="102" spans="1:23" s="2" customFormat="1" ht="30" customHeight="1">
      <c r="A102" s="263">
        <v>1</v>
      </c>
      <c r="B102" s="319" t="s">
        <v>105</v>
      </c>
      <c r="C102" s="263"/>
      <c r="D102" s="307"/>
      <c r="E102" s="88"/>
      <c r="F102" s="279"/>
      <c r="G102" s="382"/>
      <c r="H102" s="268"/>
      <c r="I102" s="270"/>
      <c r="J102" s="270"/>
      <c r="K102" s="270"/>
      <c r="L102" s="102"/>
      <c r="M102" s="102"/>
      <c r="N102" s="269"/>
      <c r="O102" s="269"/>
      <c r="P102" s="263" t="s">
        <v>400</v>
      </c>
      <c r="Q102" s="263"/>
      <c r="R102" s="297"/>
      <c r="S102" s="300"/>
      <c r="T102" s="300"/>
      <c r="U102" s="300"/>
      <c r="V102" s="300"/>
      <c r="W102" s="301"/>
    </row>
    <row r="103" spans="1:23" s="2" customFormat="1" ht="30" customHeight="1">
      <c r="A103" s="269"/>
      <c r="B103" s="303" t="s">
        <v>173</v>
      </c>
      <c r="C103" s="269" t="s">
        <v>66</v>
      </c>
      <c r="D103" s="299">
        <v>522</v>
      </c>
      <c r="E103" s="72">
        <v>610</v>
      </c>
      <c r="F103" s="276">
        <v>2684</v>
      </c>
      <c r="G103" s="380">
        <v>3000</v>
      </c>
      <c r="H103" s="266">
        <v>490</v>
      </c>
      <c r="I103" s="266">
        <v>738</v>
      </c>
      <c r="J103" s="266">
        <v>675</v>
      </c>
      <c r="K103" s="266">
        <v>675</v>
      </c>
      <c r="L103" s="21">
        <v>650</v>
      </c>
      <c r="M103" s="21">
        <f>H103+I103+J103+K103+L103</f>
        <v>3228</v>
      </c>
      <c r="N103" s="287" t="s">
        <v>431</v>
      </c>
      <c r="O103" s="287" t="s">
        <v>477</v>
      </c>
      <c r="P103" s="263"/>
      <c r="Q103" s="263" t="s">
        <v>430</v>
      </c>
      <c r="R103" s="296"/>
      <c r="S103" s="311"/>
      <c r="T103" s="300"/>
      <c r="U103" s="300"/>
      <c r="V103" s="300"/>
      <c r="W103" s="301"/>
    </row>
    <row r="104" spans="1:23" s="2" customFormat="1" ht="34.5" customHeight="1">
      <c r="A104" s="269"/>
      <c r="B104" s="303" t="s">
        <v>174</v>
      </c>
      <c r="C104" s="269" t="s">
        <v>6</v>
      </c>
      <c r="D104" s="304">
        <v>3416</v>
      </c>
      <c r="E104" s="70">
        <v>4095</v>
      </c>
      <c r="F104" s="276">
        <v>16934</v>
      </c>
      <c r="G104" s="383"/>
      <c r="H104" s="266">
        <v>4248</v>
      </c>
      <c r="I104" s="266">
        <v>5410</v>
      </c>
      <c r="J104" s="266">
        <v>4128</v>
      </c>
      <c r="K104" s="266">
        <v>4500</v>
      </c>
      <c r="L104" s="24"/>
      <c r="M104" s="24"/>
      <c r="N104" s="269"/>
      <c r="O104" s="287"/>
      <c r="P104" s="263"/>
      <c r="Q104" s="263"/>
      <c r="R104" s="296"/>
      <c r="S104" s="311"/>
      <c r="T104" s="311"/>
      <c r="U104" s="300"/>
      <c r="V104" s="300"/>
      <c r="W104" s="301"/>
    </row>
    <row r="105" spans="1:23" s="2" customFormat="1" ht="30" customHeight="1">
      <c r="A105" s="269"/>
      <c r="B105" s="303" t="s">
        <v>175</v>
      </c>
      <c r="C105" s="269" t="s">
        <v>99</v>
      </c>
      <c r="D105" s="304">
        <v>6490</v>
      </c>
      <c r="E105" s="70">
        <v>6435</v>
      </c>
      <c r="F105" s="337"/>
      <c r="G105" s="384"/>
      <c r="H105" s="266">
        <v>13513</v>
      </c>
      <c r="I105" s="266">
        <v>13566</v>
      </c>
      <c r="J105" s="266">
        <v>3434</v>
      </c>
      <c r="K105" s="265"/>
      <c r="L105" s="20"/>
      <c r="M105" s="20"/>
      <c r="N105" s="269"/>
      <c r="O105" s="287"/>
      <c r="P105" s="263"/>
      <c r="Q105" s="263"/>
      <c r="R105" s="296"/>
      <c r="S105" s="300"/>
      <c r="T105" s="300"/>
      <c r="U105" s="300"/>
      <c r="V105" s="300"/>
      <c r="W105" s="301"/>
    </row>
    <row r="106" spans="1:23" s="2" customFormat="1" ht="30" customHeight="1">
      <c r="A106" s="269"/>
      <c r="B106" s="303" t="s">
        <v>176</v>
      </c>
      <c r="C106" s="269" t="s">
        <v>66</v>
      </c>
      <c r="D106" s="299">
        <v>158</v>
      </c>
      <c r="E106" s="72">
        <v>188</v>
      </c>
      <c r="F106" s="338">
        <v>722</v>
      </c>
      <c r="G106" s="385"/>
      <c r="H106" s="266">
        <v>219</v>
      </c>
      <c r="I106" s="266">
        <v>276</v>
      </c>
      <c r="J106" s="266">
        <v>287</v>
      </c>
      <c r="K106" s="266">
        <v>330</v>
      </c>
      <c r="L106" s="21">
        <v>250</v>
      </c>
      <c r="M106" s="21">
        <f t="shared" ref="M106:M109" si="24">H106+I106+J106+K106+L106</f>
        <v>1362</v>
      </c>
      <c r="N106" s="266"/>
      <c r="O106" s="287" t="s">
        <v>477</v>
      </c>
      <c r="P106" s="263"/>
      <c r="Q106" s="263"/>
      <c r="R106" s="296"/>
      <c r="S106" s="311"/>
      <c r="T106" s="311"/>
      <c r="U106" s="311"/>
      <c r="V106" s="311"/>
      <c r="W106" s="311"/>
    </row>
    <row r="107" spans="1:23" s="2" customFormat="1" ht="30" customHeight="1">
      <c r="A107" s="269"/>
      <c r="B107" s="303" t="s">
        <v>177</v>
      </c>
      <c r="C107" s="269" t="s">
        <v>66</v>
      </c>
      <c r="D107" s="299">
        <v>102</v>
      </c>
      <c r="E107" s="72">
        <v>114</v>
      </c>
      <c r="F107" s="338">
        <v>471</v>
      </c>
      <c r="G107" s="385"/>
      <c r="H107" s="266">
        <v>89</v>
      </c>
      <c r="I107" s="266">
        <v>102</v>
      </c>
      <c r="J107" s="266">
        <v>126</v>
      </c>
      <c r="K107" s="266">
        <v>150</v>
      </c>
      <c r="L107" s="21">
        <v>130</v>
      </c>
      <c r="M107" s="21">
        <f t="shared" si="24"/>
        <v>597</v>
      </c>
      <c r="N107" s="269"/>
      <c r="O107" s="287" t="s">
        <v>477</v>
      </c>
      <c r="P107" s="263"/>
      <c r="Q107" s="263"/>
      <c r="R107" s="296"/>
      <c r="S107" s="300"/>
      <c r="T107" s="300"/>
      <c r="U107" s="300"/>
      <c r="V107" s="300"/>
      <c r="W107" s="301"/>
    </row>
    <row r="108" spans="1:23" s="2" customFormat="1" ht="30" customHeight="1">
      <c r="A108" s="269"/>
      <c r="B108" s="303" t="s">
        <v>178</v>
      </c>
      <c r="C108" s="269" t="s">
        <v>66</v>
      </c>
      <c r="D108" s="299">
        <v>97</v>
      </c>
      <c r="E108" s="72">
        <v>80</v>
      </c>
      <c r="F108" s="338">
        <v>328</v>
      </c>
      <c r="G108" s="385"/>
      <c r="H108" s="266">
        <v>160</v>
      </c>
      <c r="I108" s="266">
        <v>166</v>
      </c>
      <c r="J108" s="266">
        <v>133</v>
      </c>
      <c r="K108" s="266">
        <v>140</v>
      </c>
      <c r="L108" s="21">
        <v>160</v>
      </c>
      <c r="M108" s="21">
        <f t="shared" si="24"/>
        <v>759</v>
      </c>
      <c r="N108" s="269"/>
      <c r="O108" s="287" t="s">
        <v>477</v>
      </c>
      <c r="P108" s="263"/>
      <c r="Q108" s="263"/>
      <c r="R108" s="296"/>
      <c r="S108" s="300"/>
      <c r="T108" s="300"/>
      <c r="U108" s="300"/>
      <c r="V108" s="300"/>
      <c r="W108" s="301"/>
    </row>
    <row r="109" spans="1:23" s="3" customFormat="1" ht="30" customHeight="1">
      <c r="A109" s="269"/>
      <c r="B109" s="303" t="s">
        <v>236</v>
      </c>
      <c r="C109" s="269" t="s">
        <v>66</v>
      </c>
      <c r="D109" s="299">
        <v>36</v>
      </c>
      <c r="E109" s="72">
        <v>183</v>
      </c>
      <c r="F109" s="338">
        <v>601</v>
      </c>
      <c r="G109" s="385"/>
      <c r="H109" s="266">
        <v>250</v>
      </c>
      <c r="I109" s="266">
        <v>277</v>
      </c>
      <c r="J109" s="266">
        <v>273</v>
      </c>
      <c r="K109" s="266">
        <v>290</v>
      </c>
      <c r="L109" s="21">
        <v>250</v>
      </c>
      <c r="M109" s="21">
        <f t="shared" si="24"/>
        <v>1340</v>
      </c>
      <c r="N109" s="263"/>
      <c r="O109" s="287" t="s">
        <v>477</v>
      </c>
      <c r="P109" s="263"/>
      <c r="Q109" s="263"/>
      <c r="R109" s="296"/>
      <c r="S109" s="305"/>
      <c r="T109" s="305"/>
      <c r="U109" s="305"/>
      <c r="V109" s="305"/>
      <c r="W109" s="306"/>
    </row>
    <row r="110" spans="1:23" s="2" customFormat="1" ht="44.25" customHeight="1">
      <c r="A110" s="263"/>
      <c r="B110" s="298" t="s">
        <v>272</v>
      </c>
      <c r="C110" s="263" t="s">
        <v>66</v>
      </c>
      <c r="D110" s="320">
        <v>3061</v>
      </c>
      <c r="E110" s="74">
        <v>4582</v>
      </c>
      <c r="F110" s="275">
        <v>4582</v>
      </c>
      <c r="G110" s="386">
        <v>5300</v>
      </c>
      <c r="H110" s="265">
        <v>4700</v>
      </c>
      <c r="I110" s="265">
        <v>5028</v>
      </c>
      <c r="J110" s="271">
        <v>5284</v>
      </c>
      <c r="K110" s="271">
        <v>5400</v>
      </c>
      <c r="L110" s="285">
        <v>5700</v>
      </c>
      <c r="M110" s="285">
        <f>L110</f>
        <v>5700</v>
      </c>
      <c r="N110" s="263"/>
      <c r="O110" s="308" t="s">
        <v>477</v>
      </c>
      <c r="P110" s="263"/>
      <c r="Q110" s="263"/>
      <c r="R110" s="297"/>
      <c r="S110" s="300"/>
      <c r="T110" s="300"/>
      <c r="U110" s="300"/>
      <c r="V110" s="300"/>
      <c r="W110" s="301"/>
    </row>
    <row r="111" spans="1:23" s="2" customFormat="1" ht="43.5" customHeight="1">
      <c r="A111" s="263">
        <v>2</v>
      </c>
      <c r="B111" s="298" t="s">
        <v>295</v>
      </c>
      <c r="C111" s="263" t="s">
        <v>66</v>
      </c>
      <c r="D111" s="307">
        <v>0</v>
      </c>
      <c r="E111" s="88">
        <v>1</v>
      </c>
      <c r="F111" s="274">
        <v>1</v>
      </c>
      <c r="G111" s="386">
        <v>13</v>
      </c>
      <c r="H111" s="265">
        <v>0</v>
      </c>
      <c r="I111" s="265">
        <v>1</v>
      </c>
      <c r="J111" s="271">
        <v>2</v>
      </c>
      <c r="K111" s="271">
        <v>10</v>
      </c>
      <c r="L111" s="285">
        <v>5</v>
      </c>
      <c r="M111" s="285">
        <f>SUM(H111:L111)</f>
        <v>18</v>
      </c>
      <c r="N111" s="308" t="s">
        <v>431</v>
      </c>
      <c r="O111" s="308" t="s">
        <v>547</v>
      </c>
      <c r="P111" s="263" t="s">
        <v>401</v>
      </c>
      <c r="Q111" s="263" t="s">
        <v>430</v>
      </c>
      <c r="R111" s="296"/>
      <c r="S111" s="300"/>
      <c r="T111" s="300"/>
      <c r="U111" s="300"/>
      <c r="V111" s="300"/>
      <c r="W111" s="301"/>
    </row>
    <row r="112" spans="1:23" s="2" customFormat="1" ht="34.5" customHeight="1">
      <c r="A112" s="263">
        <v>3</v>
      </c>
      <c r="B112" s="298" t="s">
        <v>296</v>
      </c>
      <c r="C112" s="269" t="s">
        <v>297</v>
      </c>
      <c r="D112" s="320">
        <v>4659</v>
      </c>
      <c r="E112" s="74">
        <v>4766</v>
      </c>
      <c r="F112" s="275">
        <v>25146</v>
      </c>
      <c r="G112" s="386"/>
      <c r="H112" s="265">
        <v>4961</v>
      </c>
      <c r="I112" s="265">
        <v>6551</v>
      </c>
      <c r="J112" s="271">
        <v>5937</v>
      </c>
      <c r="K112" s="271">
        <v>5816</v>
      </c>
      <c r="L112" s="285">
        <v>6107</v>
      </c>
      <c r="M112" s="285">
        <v>29372</v>
      </c>
      <c r="N112" s="263"/>
      <c r="O112" s="287" t="s">
        <v>477</v>
      </c>
      <c r="P112" s="263" t="s">
        <v>402</v>
      </c>
      <c r="Q112" s="263" t="s">
        <v>430</v>
      </c>
      <c r="R112" s="296"/>
      <c r="S112" s="300"/>
      <c r="T112" s="300"/>
      <c r="U112" s="300"/>
      <c r="V112" s="300"/>
      <c r="W112" s="301"/>
    </row>
    <row r="113" spans="1:23" s="2" customFormat="1" ht="28.5" customHeight="1">
      <c r="A113" s="269"/>
      <c r="B113" s="303" t="s">
        <v>298</v>
      </c>
      <c r="C113" s="269" t="s">
        <v>6</v>
      </c>
      <c r="D113" s="304">
        <v>749.88</v>
      </c>
      <c r="E113" s="70">
        <v>886.62</v>
      </c>
      <c r="F113" s="276">
        <v>3839.29</v>
      </c>
      <c r="G113" s="380"/>
      <c r="H113" s="266">
        <v>592.73</v>
      </c>
      <c r="I113" s="266">
        <v>1083.58</v>
      </c>
      <c r="J113" s="266">
        <v>988.56</v>
      </c>
      <c r="K113" s="266">
        <v>1280</v>
      </c>
      <c r="L113" s="21">
        <v>977.12</v>
      </c>
      <c r="M113" s="21">
        <v>4530</v>
      </c>
      <c r="N113" s="269"/>
      <c r="O113" s="287" t="s">
        <v>477</v>
      </c>
      <c r="P113" s="263"/>
      <c r="Q113" s="263"/>
      <c r="R113" s="296"/>
      <c r="S113" s="300"/>
      <c r="T113" s="300"/>
      <c r="U113" s="300"/>
      <c r="V113" s="300"/>
      <c r="W113" s="301"/>
    </row>
    <row r="114" spans="1:23" s="2" customFormat="1" ht="28.5" customHeight="1">
      <c r="A114" s="292">
        <v>4</v>
      </c>
      <c r="B114" s="321" t="s">
        <v>100</v>
      </c>
      <c r="C114" s="302"/>
      <c r="D114" s="322"/>
      <c r="E114" s="108"/>
      <c r="F114" s="279"/>
      <c r="G114" s="380"/>
      <c r="H114" s="266"/>
      <c r="I114" s="267"/>
      <c r="J114" s="267"/>
      <c r="K114" s="267"/>
      <c r="L114" s="63"/>
      <c r="M114" s="63"/>
      <c r="N114" s="269"/>
      <c r="O114" s="269"/>
      <c r="P114" s="263" t="s">
        <v>400</v>
      </c>
      <c r="Q114" s="263" t="s">
        <v>430</v>
      </c>
      <c r="R114" s="296"/>
      <c r="S114" s="300"/>
      <c r="T114" s="300"/>
      <c r="U114" s="300"/>
      <c r="V114" s="300"/>
      <c r="W114" s="301"/>
    </row>
    <row r="115" spans="1:23" s="2" customFormat="1" ht="31.5" customHeight="1">
      <c r="A115" s="302"/>
      <c r="B115" s="321" t="s">
        <v>299</v>
      </c>
      <c r="C115" s="292" t="s">
        <v>84</v>
      </c>
      <c r="D115" s="323">
        <v>19</v>
      </c>
      <c r="E115" s="109">
        <v>18</v>
      </c>
      <c r="F115" s="274">
        <v>78</v>
      </c>
      <c r="G115" s="386">
        <v>35</v>
      </c>
      <c r="H115" s="265">
        <v>5</v>
      </c>
      <c r="I115" s="265">
        <v>9</v>
      </c>
      <c r="J115" s="265">
        <v>11</v>
      </c>
      <c r="K115" s="265">
        <v>15</v>
      </c>
      <c r="L115" s="20">
        <v>7</v>
      </c>
      <c r="M115" s="20">
        <f>H115+I115+J115+K115+L115</f>
        <v>47</v>
      </c>
      <c r="N115" s="308" t="s">
        <v>431</v>
      </c>
      <c r="O115" s="308" t="s">
        <v>476</v>
      </c>
      <c r="P115" s="263"/>
      <c r="Q115" s="263"/>
      <c r="R115" s="324" t="s">
        <v>395</v>
      </c>
      <c r="S115" s="311"/>
      <c r="T115" s="300"/>
      <c r="U115" s="300"/>
      <c r="V115" s="300"/>
      <c r="W115" s="301"/>
    </row>
    <row r="116" spans="1:23" s="2" customFormat="1" ht="56.25" customHeight="1">
      <c r="A116" s="302"/>
      <c r="B116" s="325" t="s">
        <v>300</v>
      </c>
      <c r="C116" s="302" t="s">
        <v>84</v>
      </c>
      <c r="D116" s="322">
        <v>192</v>
      </c>
      <c r="E116" s="108">
        <v>197</v>
      </c>
      <c r="F116" s="279">
        <v>197</v>
      </c>
      <c r="G116" s="380">
        <v>254</v>
      </c>
      <c r="H116" s="266">
        <v>209</v>
      </c>
      <c r="I116" s="266">
        <v>213</v>
      </c>
      <c r="J116" s="266">
        <v>218</v>
      </c>
      <c r="K116" s="266">
        <v>229</v>
      </c>
      <c r="L116" s="21">
        <v>236</v>
      </c>
      <c r="M116" s="21">
        <f>L116</f>
        <v>236</v>
      </c>
      <c r="N116" s="287" t="s">
        <v>475</v>
      </c>
      <c r="O116" s="287" t="s">
        <v>477</v>
      </c>
      <c r="P116" s="263"/>
      <c r="Q116" s="263" t="s">
        <v>428</v>
      </c>
      <c r="R116" s="296"/>
      <c r="S116" s="300"/>
      <c r="T116" s="300"/>
      <c r="U116" s="300"/>
      <c r="V116" s="300"/>
      <c r="W116" s="301"/>
    </row>
    <row r="117" spans="1:23" s="2" customFormat="1" ht="69.75" customHeight="1">
      <c r="A117" s="302"/>
      <c r="B117" s="325" t="s">
        <v>301</v>
      </c>
      <c r="C117" s="302" t="s">
        <v>99</v>
      </c>
      <c r="D117" s="322">
        <v>2630</v>
      </c>
      <c r="E117" s="108">
        <v>2650</v>
      </c>
      <c r="F117" s="276">
        <v>2650</v>
      </c>
      <c r="G117" s="380">
        <v>3810</v>
      </c>
      <c r="H117" s="266">
        <v>2158</v>
      </c>
      <c r="I117" s="266">
        <v>1832</v>
      </c>
      <c r="J117" s="266">
        <v>2397</v>
      </c>
      <c r="K117" s="266">
        <v>2615</v>
      </c>
      <c r="L117" s="21">
        <v>2226</v>
      </c>
      <c r="M117" s="21">
        <v>10731</v>
      </c>
      <c r="N117" s="287" t="s">
        <v>431</v>
      </c>
      <c r="O117" s="287" t="s">
        <v>477</v>
      </c>
      <c r="P117" s="263"/>
      <c r="Q117" s="263"/>
      <c r="R117" s="296"/>
      <c r="S117" s="300"/>
      <c r="T117" s="300"/>
      <c r="U117" s="300"/>
      <c r="V117" s="300"/>
      <c r="W117" s="301"/>
    </row>
    <row r="118" spans="1:23" s="2" customFormat="1" ht="44.25" customHeight="1">
      <c r="A118" s="302"/>
      <c r="B118" s="325" t="s">
        <v>302</v>
      </c>
      <c r="C118" s="302" t="s">
        <v>84</v>
      </c>
      <c r="D118" s="322">
        <v>14</v>
      </c>
      <c r="E118" s="108">
        <v>2</v>
      </c>
      <c r="F118" s="279">
        <v>46</v>
      </c>
      <c r="G118" s="380">
        <v>21</v>
      </c>
      <c r="H118" s="266">
        <v>5</v>
      </c>
      <c r="I118" s="266">
        <v>3</v>
      </c>
      <c r="J118" s="266">
        <v>0</v>
      </c>
      <c r="K118" s="266">
        <v>2</v>
      </c>
      <c r="L118" s="21">
        <v>4</v>
      </c>
      <c r="M118" s="21">
        <v>13</v>
      </c>
      <c r="N118" s="287"/>
      <c r="O118" s="287" t="s">
        <v>476</v>
      </c>
      <c r="P118" s="263"/>
      <c r="Q118" s="263"/>
      <c r="R118" s="296"/>
      <c r="S118" s="300"/>
      <c r="T118" s="300"/>
      <c r="U118" s="300"/>
      <c r="V118" s="300"/>
      <c r="W118" s="301"/>
    </row>
    <row r="119" spans="1:23" s="2" customFormat="1" ht="27" customHeight="1">
      <c r="A119" s="302"/>
      <c r="B119" s="325" t="s">
        <v>303</v>
      </c>
      <c r="C119" s="302" t="s">
        <v>101</v>
      </c>
      <c r="D119" s="322">
        <v>0</v>
      </c>
      <c r="E119" s="108">
        <v>0</v>
      </c>
      <c r="F119" s="279">
        <v>0</v>
      </c>
      <c r="G119" s="380">
        <v>1</v>
      </c>
      <c r="H119" s="266">
        <v>0</v>
      </c>
      <c r="I119" s="266">
        <v>0</v>
      </c>
      <c r="J119" s="266">
        <v>0</v>
      </c>
      <c r="K119" s="266">
        <v>0</v>
      </c>
      <c r="L119" s="21">
        <v>0</v>
      </c>
      <c r="M119" s="21">
        <v>0</v>
      </c>
      <c r="N119" s="287"/>
      <c r="O119" s="287"/>
      <c r="P119" s="263"/>
      <c r="Q119" s="263"/>
      <c r="R119" s="296"/>
      <c r="S119" s="300"/>
      <c r="T119" s="300"/>
      <c r="U119" s="300"/>
      <c r="V119" s="300"/>
      <c r="W119" s="301"/>
    </row>
    <row r="120" spans="1:23" s="2" customFormat="1" ht="27" customHeight="1">
      <c r="A120" s="302"/>
      <c r="B120" s="325" t="s">
        <v>179</v>
      </c>
      <c r="C120" s="302" t="s">
        <v>102</v>
      </c>
      <c r="D120" s="326">
        <v>1112</v>
      </c>
      <c r="E120" s="111">
        <v>1120</v>
      </c>
      <c r="F120" s="276">
        <v>1120</v>
      </c>
      <c r="G120" s="380">
        <v>1146</v>
      </c>
      <c r="H120" s="266">
        <v>1004</v>
      </c>
      <c r="I120" s="266">
        <v>1037</v>
      </c>
      <c r="J120" s="266">
        <v>937</v>
      </c>
      <c r="K120" s="266">
        <v>927</v>
      </c>
      <c r="L120" s="21">
        <v>1095</v>
      </c>
      <c r="M120" s="21">
        <v>1095</v>
      </c>
      <c r="N120" s="287" t="s">
        <v>475</v>
      </c>
      <c r="O120" s="287" t="s">
        <v>476</v>
      </c>
      <c r="P120" s="263"/>
      <c r="Q120" s="263"/>
      <c r="R120" s="296"/>
      <c r="S120" s="300"/>
      <c r="T120" s="300"/>
      <c r="U120" s="300"/>
      <c r="V120" s="300"/>
      <c r="W120" s="301"/>
    </row>
    <row r="121" spans="1:23" s="2" customFormat="1" ht="26.25" customHeight="1">
      <c r="A121" s="263">
        <v>5</v>
      </c>
      <c r="B121" s="319" t="s">
        <v>304</v>
      </c>
      <c r="C121" s="263"/>
      <c r="D121" s="307"/>
      <c r="E121" s="88"/>
      <c r="F121" s="279"/>
      <c r="G121" s="380"/>
      <c r="H121" s="266"/>
      <c r="I121" s="266"/>
      <c r="J121" s="266"/>
      <c r="K121" s="266"/>
      <c r="L121" s="21"/>
      <c r="M121" s="21"/>
      <c r="N121" s="269"/>
      <c r="O121" s="269"/>
      <c r="P121" s="263" t="s">
        <v>400</v>
      </c>
      <c r="Q121" s="263" t="s">
        <v>430</v>
      </c>
      <c r="R121" s="296"/>
      <c r="S121" s="300"/>
      <c r="T121" s="300"/>
      <c r="U121" s="300"/>
      <c r="V121" s="300"/>
      <c r="W121" s="301"/>
    </row>
    <row r="122" spans="1:23" s="2" customFormat="1" ht="26.25" customHeight="1">
      <c r="A122" s="263"/>
      <c r="B122" s="303" t="s">
        <v>222</v>
      </c>
      <c r="C122" s="269" t="s">
        <v>305</v>
      </c>
      <c r="D122" s="299"/>
      <c r="E122" s="72"/>
      <c r="F122" s="279"/>
      <c r="G122" s="387"/>
      <c r="H122" s="268">
        <v>86</v>
      </c>
      <c r="I122" s="268">
        <v>78</v>
      </c>
      <c r="J122" s="268">
        <v>80</v>
      </c>
      <c r="K122" s="268">
        <v>80</v>
      </c>
      <c r="L122" s="89">
        <v>80</v>
      </c>
      <c r="M122" s="89">
        <v>404</v>
      </c>
      <c r="N122" s="269"/>
      <c r="O122" s="269"/>
      <c r="P122" s="263"/>
      <c r="Q122" s="263"/>
      <c r="R122" s="296"/>
      <c r="S122" s="300"/>
      <c r="T122" s="300"/>
      <c r="U122" s="300"/>
      <c r="V122" s="300"/>
      <c r="W122" s="301"/>
    </row>
    <row r="123" spans="1:23" s="2" customFormat="1" ht="26.25" customHeight="1">
      <c r="A123" s="269"/>
      <c r="B123" s="298" t="s">
        <v>306</v>
      </c>
      <c r="C123" s="263" t="s">
        <v>67</v>
      </c>
      <c r="D123" s="307"/>
      <c r="E123" s="88"/>
      <c r="F123" s="270">
        <v>172</v>
      </c>
      <c r="G123" s="386"/>
      <c r="H123" s="270">
        <v>20</v>
      </c>
      <c r="I123" s="270">
        <v>22</v>
      </c>
      <c r="J123" s="270">
        <v>21</v>
      </c>
      <c r="K123" s="434">
        <v>10</v>
      </c>
      <c r="L123" s="102">
        <v>22</v>
      </c>
      <c r="M123" s="102">
        <f>H123+I123+J123+K123+L123</f>
        <v>95</v>
      </c>
      <c r="N123" s="274"/>
      <c r="O123" s="308" t="s">
        <v>476</v>
      </c>
      <c r="P123" s="263"/>
      <c r="Q123" s="263"/>
      <c r="R123" s="296"/>
      <c r="S123" s="309">
        <f>H123+I123+J123+K123</f>
        <v>73</v>
      </c>
      <c r="T123" s="309">
        <f>H123+I123+J123</f>
        <v>63</v>
      </c>
      <c r="U123" s="300"/>
      <c r="V123" s="300"/>
      <c r="W123" s="301"/>
    </row>
    <row r="124" spans="1:23" s="2" customFormat="1" ht="44.25" customHeight="1">
      <c r="A124" s="269"/>
      <c r="B124" s="303" t="s">
        <v>307</v>
      </c>
      <c r="C124" s="269" t="s">
        <v>67</v>
      </c>
      <c r="D124" s="299"/>
      <c r="E124" s="72"/>
      <c r="F124" s="310"/>
      <c r="G124" s="387"/>
      <c r="H124" s="272"/>
      <c r="I124" s="272"/>
      <c r="J124" s="272"/>
      <c r="K124" s="272"/>
      <c r="L124" s="112"/>
      <c r="M124" s="112"/>
      <c r="N124" s="279"/>
      <c r="O124" s="279"/>
      <c r="P124" s="263"/>
      <c r="Q124" s="263"/>
      <c r="R124" s="296"/>
      <c r="S124" s="309">
        <f t="shared" ref="S124" si="25">H124+I124+J124+K124</f>
        <v>0</v>
      </c>
      <c r="T124" s="311">
        <f>H126+I126+J126</f>
        <v>13930</v>
      </c>
      <c r="U124" s="300"/>
      <c r="V124" s="300"/>
      <c r="W124" s="301"/>
    </row>
    <row r="125" spans="1:23" s="3" customFormat="1" ht="27" customHeight="1">
      <c r="A125" s="269"/>
      <c r="B125" s="312" t="s">
        <v>308</v>
      </c>
      <c r="C125" s="269" t="s">
        <v>67</v>
      </c>
      <c r="D125" s="299">
        <v>2</v>
      </c>
      <c r="E125" s="72">
        <v>4</v>
      </c>
      <c r="F125" s="279">
        <v>12</v>
      </c>
      <c r="G125" s="383">
        <v>8</v>
      </c>
      <c r="H125" s="266">
        <v>2</v>
      </c>
      <c r="I125" s="269">
        <v>0</v>
      </c>
      <c r="J125" s="269">
        <v>4</v>
      </c>
      <c r="K125" s="269">
        <v>1</v>
      </c>
      <c r="L125" s="24">
        <v>1</v>
      </c>
      <c r="M125" s="89">
        <f>H125+I125+J125+K125+L125</f>
        <v>8</v>
      </c>
      <c r="N125" s="287" t="s">
        <v>478</v>
      </c>
      <c r="O125" s="287" t="s">
        <v>476</v>
      </c>
      <c r="P125" s="263"/>
      <c r="Q125" s="263"/>
      <c r="R125" s="296"/>
      <c r="S125" s="309"/>
      <c r="T125" s="305"/>
      <c r="U125" s="305"/>
      <c r="V125" s="305"/>
      <c r="W125" s="306"/>
    </row>
    <row r="126" spans="1:23" s="2" customFormat="1" ht="23.25" customHeight="1">
      <c r="A126" s="269"/>
      <c r="B126" s="303" t="s">
        <v>223</v>
      </c>
      <c r="C126" s="269" t="s">
        <v>6</v>
      </c>
      <c r="D126" s="299"/>
      <c r="E126" s="72"/>
      <c r="F126" s="276">
        <v>15516.43</v>
      </c>
      <c r="G126" s="380"/>
      <c r="H126" s="266">
        <v>3344</v>
      </c>
      <c r="I126" s="266">
        <v>4079</v>
      </c>
      <c r="J126" s="266">
        <v>6507</v>
      </c>
      <c r="K126" s="433">
        <v>10717</v>
      </c>
      <c r="L126" s="21">
        <v>4000</v>
      </c>
      <c r="M126" s="21">
        <f t="shared" ref="M126:M127" si="26">H126+I126+J126+K126+L126</f>
        <v>28647</v>
      </c>
      <c r="N126" s="279"/>
      <c r="O126" s="287" t="s">
        <v>477</v>
      </c>
      <c r="P126" s="263"/>
      <c r="Q126" s="263"/>
      <c r="R126" s="296"/>
      <c r="S126" s="309">
        <f>H126+I126+J126+K126</f>
        <v>24647</v>
      </c>
      <c r="T126" s="300"/>
      <c r="U126" s="300"/>
      <c r="V126" s="300"/>
      <c r="W126" s="301"/>
    </row>
    <row r="127" spans="1:23" s="2" customFormat="1" ht="25.5" customHeight="1">
      <c r="A127" s="269"/>
      <c r="B127" s="303" t="s">
        <v>309</v>
      </c>
      <c r="C127" s="269" t="s">
        <v>6</v>
      </c>
      <c r="D127" s="299">
        <v>790</v>
      </c>
      <c r="E127" s="72">
        <v>1343</v>
      </c>
      <c r="F127" s="276">
        <v>2844.73</v>
      </c>
      <c r="G127" s="380">
        <v>2500</v>
      </c>
      <c r="H127" s="266">
        <v>765</v>
      </c>
      <c r="I127" s="266">
        <v>0</v>
      </c>
      <c r="J127" s="266">
        <v>603</v>
      </c>
      <c r="K127" s="267">
        <v>78.680000000000007</v>
      </c>
      <c r="L127" s="21">
        <v>500</v>
      </c>
      <c r="M127" s="21">
        <f t="shared" si="26"/>
        <v>1946.68</v>
      </c>
      <c r="N127" s="287" t="s">
        <v>475</v>
      </c>
      <c r="O127" s="287" t="s">
        <v>476</v>
      </c>
      <c r="P127" s="263"/>
      <c r="Q127" s="263"/>
      <c r="R127" s="296"/>
      <c r="S127" s="309"/>
      <c r="T127" s="300"/>
      <c r="U127" s="300"/>
      <c r="V127" s="300"/>
      <c r="W127" s="301"/>
    </row>
    <row r="128" spans="1:23" s="2" customFormat="1" ht="37.5" customHeight="1">
      <c r="A128" s="292">
        <v>6</v>
      </c>
      <c r="B128" s="298" t="s">
        <v>310</v>
      </c>
      <c r="C128" s="269"/>
      <c r="D128" s="299"/>
      <c r="E128" s="72"/>
      <c r="F128" s="279"/>
      <c r="G128" s="380"/>
      <c r="H128" s="266"/>
      <c r="I128" s="266"/>
      <c r="J128" s="266"/>
      <c r="K128" s="266"/>
      <c r="L128" s="21"/>
      <c r="M128" s="21"/>
      <c r="N128" s="269"/>
      <c r="O128" s="269"/>
      <c r="P128" s="263" t="s">
        <v>400</v>
      </c>
      <c r="Q128" s="263" t="s">
        <v>430</v>
      </c>
      <c r="R128" s="296"/>
      <c r="S128" s="300"/>
      <c r="T128" s="300"/>
      <c r="U128" s="300"/>
      <c r="V128" s="300"/>
      <c r="W128" s="301"/>
    </row>
    <row r="129" spans="1:23" s="2" customFormat="1" ht="24.95" customHeight="1">
      <c r="A129" s="302"/>
      <c r="B129" s="303" t="s">
        <v>311</v>
      </c>
      <c r="C129" s="269" t="s">
        <v>67</v>
      </c>
      <c r="D129" s="299">
        <v>19</v>
      </c>
      <c r="E129" s="72">
        <v>23</v>
      </c>
      <c r="F129" s="268">
        <v>23</v>
      </c>
      <c r="G129" s="380"/>
      <c r="H129" s="266">
        <v>25</v>
      </c>
      <c r="I129" s="266">
        <v>25</v>
      </c>
      <c r="J129" s="266">
        <v>29</v>
      </c>
      <c r="K129" s="266">
        <v>30</v>
      </c>
      <c r="L129" s="21">
        <v>31</v>
      </c>
      <c r="M129" s="21">
        <v>31</v>
      </c>
      <c r="N129" s="269"/>
      <c r="O129" s="287" t="s">
        <v>477</v>
      </c>
      <c r="P129" s="263"/>
      <c r="Q129" s="263"/>
      <c r="R129" s="296"/>
      <c r="S129" s="300"/>
      <c r="T129" s="300"/>
      <c r="U129" s="300"/>
      <c r="V129" s="300"/>
      <c r="W129" s="301"/>
    </row>
    <row r="130" spans="1:23" s="2" customFormat="1" ht="24.95" customHeight="1">
      <c r="A130" s="302"/>
      <c r="B130" s="303" t="s">
        <v>312</v>
      </c>
      <c r="C130" s="269" t="s">
        <v>249</v>
      </c>
      <c r="D130" s="304">
        <v>5326</v>
      </c>
      <c r="E130" s="70">
        <v>6669</v>
      </c>
      <c r="F130" s="276">
        <v>6669</v>
      </c>
      <c r="G130" s="380"/>
      <c r="H130" s="266">
        <v>7434</v>
      </c>
      <c r="I130" s="266">
        <v>7434</v>
      </c>
      <c r="J130" s="266">
        <v>8037</v>
      </c>
      <c r="K130" s="273">
        <v>8115.68</v>
      </c>
      <c r="L130" s="79">
        <v>8615.68</v>
      </c>
      <c r="M130" s="79">
        <v>8615.68</v>
      </c>
      <c r="N130" s="269"/>
      <c r="O130" s="287" t="s">
        <v>477</v>
      </c>
      <c r="P130" s="263"/>
      <c r="Q130" s="263"/>
      <c r="R130" s="296"/>
      <c r="S130" s="300"/>
      <c r="T130" s="300"/>
      <c r="U130" s="300"/>
      <c r="V130" s="300"/>
      <c r="W130" s="301"/>
    </row>
    <row r="131" spans="1:23" s="3" customFormat="1" ht="24.95" customHeight="1">
      <c r="A131" s="302"/>
      <c r="B131" s="303" t="s">
        <v>313</v>
      </c>
      <c r="C131" s="269" t="s">
        <v>249</v>
      </c>
      <c r="D131" s="304">
        <v>5326</v>
      </c>
      <c r="E131" s="70">
        <v>6669</v>
      </c>
      <c r="F131" s="276">
        <v>6669</v>
      </c>
      <c r="G131" s="380"/>
      <c r="H131" s="266">
        <v>7434</v>
      </c>
      <c r="I131" s="266">
        <v>7434</v>
      </c>
      <c r="J131" s="266">
        <v>8037</v>
      </c>
      <c r="K131" s="266">
        <v>8115.68</v>
      </c>
      <c r="L131" s="21">
        <v>8615.68</v>
      </c>
      <c r="M131" s="21">
        <v>8615.68</v>
      </c>
      <c r="N131" s="263"/>
      <c r="O131" s="287" t="s">
        <v>477</v>
      </c>
      <c r="P131" s="263"/>
      <c r="Q131" s="263"/>
      <c r="R131" s="296"/>
      <c r="S131" s="305"/>
      <c r="T131" s="305"/>
      <c r="U131" s="305"/>
      <c r="V131" s="305"/>
      <c r="W131" s="306"/>
    </row>
    <row r="132" spans="1:23" s="2" customFormat="1" ht="59.25" customHeight="1">
      <c r="A132" s="283" t="s">
        <v>48</v>
      </c>
      <c r="B132" s="71" t="s">
        <v>11</v>
      </c>
      <c r="C132" s="24"/>
      <c r="D132" s="72"/>
      <c r="E132" s="72"/>
      <c r="F132" s="62"/>
      <c r="G132" s="378"/>
      <c r="H132" s="81"/>
      <c r="I132" s="81"/>
      <c r="J132" s="81"/>
      <c r="K132" s="81"/>
      <c r="L132" s="81"/>
      <c r="M132" s="81"/>
      <c r="N132" s="24"/>
      <c r="O132" s="24"/>
      <c r="P132" s="283" t="s">
        <v>155</v>
      </c>
      <c r="Q132" s="283"/>
      <c r="R132" s="243"/>
      <c r="S132" s="32"/>
      <c r="T132" s="32"/>
      <c r="U132" s="113"/>
      <c r="V132" s="113"/>
      <c r="W132" s="33"/>
    </row>
    <row r="133" spans="1:23" s="2" customFormat="1" ht="38.25">
      <c r="A133" s="283">
        <v>1</v>
      </c>
      <c r="B133" s="71" t="s">
        <v>535</v>
      </c>
      <c r="C133" s="283" t="s">
        <v>6</v>
      </c>
      <c r="D133" s="74">
        <v>43085.161749999999</v>
      </c>
      <c r="E133" s="74">
        <v>44025.749000000003</v>
      </c>
      <c r="F133" s="20">
        <f>E133</f>
        <v>44025.749000000003</v>
      </c>
      <c r="G133" s="362">
        <v>52576.938783080303</v>
      </c>
      <c r="H133" s="20">
        <v>45577.880613123998</v>
      </c>
      <c r="I133" s="20">
        <v>47299.572938670455</v>
      </c>
      <c r="J133" s="20">
        <v>49172.491567080899</v>
      </c>
      <c r="K133" s="20">
        <v>50722.255379593997</v>
      </c>
      <c r="L133" s="20">
        <v>52512.490592807102</v>
      </c>
      <c r="M133" s="20">
        <f>L133</f>
        <v>52512.490592807102</v>
      </c>
      <c r="N133" s="114" t="s">
        <v>475</v>
      </c>
      <c r="O133" s="40" t="s">
        <v>477</v>
      </c>
      <c r="P133" s="283" t="s">
        <v>155</v>
      </c>
      <c r="Q133" s="283" t="s">
        <v>428</v>
      </c>
      <c r="R133" s="243"/>
      <c r="S133" s="119"/>
      <c r="T133" s="32"/>
      <c r="U133" s="32"/>
      <c r="V133" s="32"/>
      <c r="W133" s="33"/>
    </row>
    <row r="134" spans="1:23" s="14" customFormat="1" ht="27" customHeight="1">
      <c r="A134" s="68"/>
      <c r="B134" s="101" t="s">
        <v>180</v>
      </c>
      <c r="C134" s="68" t="s">
        <v>6</v>
      </c>
      <c r="D134" s="115">
        <v>30985.864000000001</v>
      </c>
      <c r="E134" s="115">
        <v>32155.965</v>
      </c>
      <c r="F134" s="116">
        <f t="shared" ref="F134:F141" si="27">E134</f>
        <v>32155.965</v>
      </c>
      <c r="G134" s="388">
        <v>37997.4466646648</v>
      </c>
      <c r="H134" s="116">
        <v>33212.819213123999</v>
      </c>
      <c r="I134" s="116">
        <v>34020.047869779759</v>
      </c>
      <c r="J134" s="116">
        <v>35322.072622954198</v>
      </c>
      <c r="K134" s="116">
        <v>36183.188915246697</v>
      </c>
      <c r="L134" s="116">
        <v>37488.490977543901</v>
      </c>
      <c r="M134" s="20">
        <f t="shared" ref="M134:M141" si="28">L134</f>
        <v>37488.490977543901</v>
      </c>
      <c r="N134" s="114" t="s">
        <v>475</v>
      </c>
      <c r="O134" s="40" t="s">
        <v>477</v>
      </c>
      <c r="P134" s="68"/>
      <c r="Q134" s="68"/>
      <c r="R134" s="244"/>
      <c r="S134" s="119"/>
      <c r="T134" s="117"/>
      <c r="U134" s="117"/>
      <c r="V134" s="117"/>
      <c r="W134" s="118"/>
    </row>
    <row r="135" spans="1:23" s="2" customFormat="1" ht="27" customHeight="1">
      <c r="A135" s="283"/>
      <c r="B135" s="77" t="s">
        <v>318</v>
      </c>
      <c r="C135" s="24" t="s">
        <v>6</v>
      </c>
      <c r="D135" s="70">
        <v>15606.857</v>
      </c>
      <c r="E135" s="70">
        <v>15724.481</v>
      </c>
      <c r="F135" s="21">
        <f t="shared" si="27"/>
        <v>15724.481</v>
      </c>
      <c r="G135" s="363">
        <v>15648.287403839999</v>
      </c>
      <c r="H135" s="21">
        <v>15764.227999999999</v>
      </c>
      <c r="I135" s="21">
        <v>15265.766894013663</v>
      </c>
      <c r="J135" s="21">
        <v>16046.411334472001</v>
      </c>
      <c r="K135" s="21">
        <v>18362.732174480501</v>
      </c>
      <c r="L135" s="21">
        <v>18690.034157244299</v>
      </c>
      <c r="M135" s="21">
        <f t="shared" si="28"/>
        <v>18690.034157244299</v>
      </c>
      <c r="N135" s="48" t="s">
        <v>431</v>
      </c>
      <c r="O135" s="48" t="s">
        <v>477</v>
      </c>
      <c r="P135" s="283"/>
      <c r="Q135" s="283"/>
      <c r="R135" s="243"/>
      <c r="S135" s="119"/>
      <c r="T135" s="103"/>
      <c r="U135" s="120"/>
      <c r="V135" s="120"/>
      <c r="W135" s="33"/>
    </row>
    <row r="136" spans="1:23" s="2" customFormat="1" ht="27" customHeight="1">
      <c r="A136" s="283"/>
      <c r="B136" s="77" t="s">
        <v>319</v>
      </c>
      <c r="C136" s="24" t="s">
        <v>6</v>
      </c>
      <c r="D136" s="70">
        <v>1787.241</v>
      </c>
      <c r="E136" s="70">
        <v>1926.1869299999996</v>
      </c>
      <c r="F136" s="21">
        <f t="shared" si="27"/>
        <v>1926.1869299999996</v>
      </c>
      <c r="G136" s="363">
        <v>2600.4180000000001</v>
      </c>
      <c r="H136" s="21">
        <v>2043.6759999999999</v>
      </c>
      <c r="I136" s="21">
        <v>2681.7321337617232</v>
      </c>
      <c r="J136" s="21">
        <v>2294.8242884025799</v>
      </c>
      <c r="K136" s="21">
        <v>2426.3760055030498</v>
      </c>
      <c r="L136" s="21">
        <v>2544.6117228134499</v>
      </c>
      <c r="M136" s="21">
        <f t="shared" si="28"/>
        <v>2544.6117228134499</v>
      </c>
      <c r="N136" s="48" t="s">
        <v>431</v>
      </c>
      <c r="O136" s="48" t="s">
        <v>477</v>
      </c>
      <c r="P136" s="283"/>
      <c r="Q136" s="283"/>
      <c r="R136" s="243"/>
      <c r="S136" s="119"/>
      <c r="T136" s="32"/>
      <c r="U136" s="120"/>
      <c r="V136" s="120"/>
      <c r="W136" s="33"/>
    </row>
    <row r="137" spans="1:23" s="2" customFormat="1" ht="27" customHeight="1">
      <c r="A137" s="283"/>
      <c r="B137" s="77" t="s">
        <v>320</v>
      </c>
      <c r="C137" s="24" t="s">
        <v>6</v>
      </c>
      <c r="D137" s="70">
        <v>3722.1550000000002</v>
      </c>
      <c r="E137" s="70">
        <v>4656.5119000000004</v>
      </c>
      <c r="F137" s="21">
        <f t="shared" si="27"/>
        <v>4656.5119000000004</v>
      </c>
      <c r="G137" s="363">
        <v>7390.5209999999997</v>
      </c>
      <c r="H137" s="21">
        <v>5140.0249999999996</v>
      </c>
      <c r="I137" s="21">
        <v>5991.7479999999996</v>
      </c>
      <c r="J137" s="21">
        <v>6081.6242199999997</v>
      </c>
      <c r="K137" s="21">
        <v>4169.4620253312996</v>
      </c>
      <c r="L137" s="21">
        <v>4539.2496428377099</v>
      </c>
      <c r="M137" s="21">
        <f t="shared" si="28"/>
        <v>4539.2496428377099</v>
      </c>
      <c r="N137" s="48" t="s">
        <v>475</v>
      </c>
      <c r="O137" s="48" t="s">
        <v>476</v>
      </c>
      <c r="P137" s="283"/>
      <c r="Q137" s="283"/>
      <c r="R137" s="243"/>
      <c r="S137" s="119"/>
      <c r="T137" s="32"/>
      <c r="U137" s="120"/>
      <c r="V137" s="120"/>
      <c r="W137" s="33"/>
    </row>
    <row r="138" spans="1:23" s="2" customFormat="1" ht="27" customHeight="1">
      <c r="A138" s="283"/>
      <c r="B138" s="77" t="s">
        <v>321</v>
      </c>
      <c r="C138" s="24" t="s">
        <v>6</v>
      </c>
      <c r="D138" s="70">
        <v>8.9106749999999995</v>
      </c>
      <c r="E138" s="70">
        <v>13.599849999999998</v>
      </c>
      <c r="F138" s="121">
        <f t="shared" si="27"/>
        <v>13.599849999999998</v>
      </c>
      <c r="G138" s="363">
        <v>38.96926618469098</v>
      </c>
      <c r="H138" s="21">
        <v>9.4927875000000004</v>
      </c>
      <c r="I138" s="21">
        <v>16.943602500000001</v>
      </c>
      <c r="J138" s="21">
        <v>19.227799502528136</v>
      </c>
      <c r="K138" s="21">
        <v>39.168028653926513</v>
      </c>
      <c r="L138" s="21">
        <v>38.96926618469098</v>
      </c>
      <c r="M138" s="21">
        <f t="shared" si="28"/>
        <v>38.96926618469098</v>
      </c>
      <c r="N138" s="48" t="s">
        <v>478</v>
      </c>
      <c r="O138" s="48" t="s">
        <v>477</v>
      </c>
      <c r="P138" s="283"/>
      <c r="Q138" s="283"/>
      <c r="R138" s="243"/>
      <c r="S138" s="119"/>
      <c r="T138" s="32"/>
      <c r="U138" s="120"/>
      <c r="V138" s="120"/>
      <c r="W138" s="33"/>
    </row>
    <row r="139" spans="1:23" s="14" customFormat="1" ht="27" customHeight="1">
      <c r="A139" s="68"/>
      <c r="B139" s="101" t="s">
        <v>181</v>
      </c>
      <c r="C139" s="68" t="s">
        <v>6</v>
      </c>
      <c r="D139" s="115">
        <v>428.19099999999997</v>
      </c>
      <c r="E139" s="115">
        <v>442.92399999999998</v>
      </c>
      <c r="F139" s="122">
        <f t="shared" si="27"/>
        <v>442.92399999999998</v>
      </c>
      <c r="G139" s="388">
        <v>460.53899835957998</v>
      </c>
      <c r="H139" s="116">
        <v>426.75200000000001</v>
      </c>
      <c r="I139" s="116">
        <v>448.63312488000003</v>
      </c>
      <c r="J139" s="116">
        <v>449.827924204</v>
      </c>
      <c r="K139" s="116">
        <v>468.44645000000003</v>
      </c>
      <c r="L139" s="116">
        <v>458</v>
      </c>
      <c r="M139" s="20">
        <f t="shared" si="28"/>
        <v>458</v>
      </c>
      <c r="N139" s="123" t="s">
        <v>475</v>
      </c>
      <c r="O139" s="123" t="s">
        <v>477</v>
      </c>
      <c r="P139" s="68"/>
      <c r="Q139" s="68"/>
      <c r="R139" s="244"/>
      <c r="S139" s="119"/>
      <c r="T139" s="32"/>
      <c r="U139" s="117"/>
      <c r="V139" s="117"/>
      <c r="W139" s="118"/>
    </row>
    <row r="140" spans="1:23" s="14" customFormat="1" ht="27" customHeight="1">
      <c r="A140" s="68"/>
      <c r="B140" s="101" t="s">
        <v>182</v>
      </c>
      <c r="C140" s="68" t="s">
        <v>6</v>
      </c>
      <c r="D140" s="115">
        <v>11671.106750000001</v>
      </c>
      <c r="E140" s="115">
        <v>11426.86</v>
      </c>
      <c r="F140" s="122">
        <f t="shared" si="27"/>
        <v>11426.86</v>
      </c>
      <c r="G140" s="388">
        <v>14118.953120056</v>
      </c>
      <c r="H140" s="116">
        <v>11938.3094</v>
      </c>
      <c r="I140" s="116">
        <v>12830.8919440107</v>
      </c>
      <c r="J140" s="116">
        <v>13400.5910199227</v>
      </c>
      <c r="K140" s="116">
        <v>14070.6200143474</v>
      </c>
      <c r="L140" s="116">
        <v>14565.999615263199</v>
      </c>
      <c r="M140" s="116">
        <f t="shared" si="28"/>
        <v>14565.999615263199</v>
      </c>
      <c r="N140" s="123" t="s">
        <v>431</v>
      </c>
      <c r="O140" s="123" t="s">
        <v>477</v>
      </c>
      <c r="P140" s="68"/>
      <c r="Q140" s="68"/>
      <c r="R140" s="244"/>
      <c r="S140" s="119"/>
      <c r="T140" s="32"/>
      <c r="U140" s="32"/>
      <c r="V140" s="117"/>
      <c r="W140" s="118"/>
    </row>
    <row r="141" spans="1:23" s="2" customFormat="1" ht="25.5" customHeight="1">
      <c r="A141" s="283"/>
      <c r="B141" s="77" t="s">
        <v>322</v>
      </c>
      <c r="C141" s="24" t="s">
        <v>6</v>
      </c>
      <c r="D141" s="70">
        <v>7817.415</v>
      </c>
      <c r="E141" s="70">
        <v>7419.9229999999998</v>
      </c>
      <c r="F141" s="21">
        <f t="shared" si="27"/>
        <v>7419.9229999999998</v>
      </c>
      <c r="G141" s="363">
        <v>9046.5</v>
      </c>
      <c r="H141" s="21">
        <v>7633.6093170000004</v>
      </c>
      <c r="I141" s="21">
        <v>8231.5</v>
      </c>
      <c r="J141" s="21">
        <v>8557.5</v>
      </c>
      <c r="K141" s="21">
        <v>8877.5668000000005</v>
      </c>
      <c r="L141" s="21">
        <v>9128</v>
      </c>
      <c r="M141" s="20">
        <f t="shared" si="28"/>
        <v>9128</v>
      </c>
      <c r="N141" s="48" t="s">
        <v>431</v>
      </c>
      <c r="O141" s="48" t="s">
        <v>477</v>
      </c>
      <c r="P141" s="283"/>
      <c r="Q141" s="283"/>
      <c r="R141" s="243"/>
      <c r="S141" s="119"/>
      <c r="T141" s="32"/>
      <c r="U141" s="32"/>
      <c r="V141" s="120"/>
      <c r="W141" s="33"/>
    </row>
    <row r="142" spans="1:23" s="2" customFormat="1" ht="37.5">
      <c r="A142" s="283">
        <v>2</v>
      </c>
      <c r="B142" s="84" t="s">
        <v>230</v>
      </c>
      <c r="C142" s="283"/>
      <c r="D142" s="88"/>
      <c r="E142" s="88"/>
      <c r="F142" s="62"/>
      <c r="G142" s="389"/>
      <c r="H142" s="63"/>
      <c r="I142" s="62"/>
      <c r="J142" s="24"/>
      <c r="K142" s="24"/>
      <c r="L142" s="24"/>
      <c r="M142" s="24"/>
      <c r="N142" s="24"/>
      <c r="O142" s="24"/>
      <c r="P142" s="283" t="s">
        <v>155</v>
      </c>
      <c r="Q142" s="283" t="s">
        <v>428</v>
      </c>
      <c r="R142" s="75"/>
      <c r="S142" s="32"/>
      <c r="T142" s="32"/>
      <c r="U142" s="32"/>
      <c r="V142" s="32"/>
      <c r="W142" s="33"/>
    </row>
    <row r="143" spans="1:23" s="2" customFormat="1" ht="26.25" customHeight="1">
      <c r="A143" s="24" t="s">
        <v>5</v>
      </c>
      <c r="B143" s="87" t="s">
        <v>12</v>
      </c>
      <c r="C143" s="24" t="s">
        <v>13</v>
      </c>
      <c r="D143" s="70">
        <v>521604</v>
      </c>
      <c r="E143" s="70">
        <v>514207.35</v>
      </c>
      <c r="F143" s="47">
        <f>E143</f>
        <v>514207.35</v>
      </c>
      <c r="G143" s="363">
        <v>486500</v>
      </c>
      <c r="H143" s="21">
        <v>504379.80000000005</v>
      </c>
      <c r="I143" s="21">
        <v>482145.99000000005</v>
      </c>
      <c r="J143" s="21">
        <v>497902.55</v>
      </c>
      <c r="K143" s="21">
        <v>495935.31</v>
      </c>
      <c r="L143" s="21">
        <v>494399.91</v>
      </c>
      <c r="M143" s="21">
        <f>L143</f>
        <v>494399.91</v>
      </c>
      <c r="N143" s="48" t="s">
        <v>431</v>
      </c>
      <c r="O143" s="48" t="s">
        <v>476</v>
      </c>
      <c r="P143" s="283"/>
      <c r="Q143" s="283"/>
      <c r="R143" s="243"/>
      <c r="S143" s="32"/>
      <c r="T143" s="32"/>
      <c r="U143" s="32"/>
      <c r="V143" s="32"/>
      <c r="W143" s="33"/>
    </row>
    <row r="144" spans="1:23" s="2" customFormat="1" ht="26.25" customHeight="1">
      <c r="A144" s="24"/>
      <c r="B144" s="87" t="s">
        <v>14</v>
      </c>
      <c r="C144" s="24" t="s">
        <v>15</v>
      </c>
      <c r="D144" s="70">
        <v>64.221861795538373</v>
      </c>
      <c r="E144" s="70">
        <v>65.470631643052172</v>
      </c>
      <c r="F144" s="47">
        <f>E144</f>
        <v>65.470631643052172</v>
      </c>
      <c r="G144" s="363">
        <v>64.827132579650566</v>
      </c>
      <c r="H144" s="21">
        <v>66.215691429355402</v>
      </c>
      <c r="I144" s="21">
        <v>66.949508085714868</v>
      </c>
      <c r="J144" s="21">
        <v>66.745041374060051</v>
      </c>
      <c r="K144" s="21">
        <v>67.044051679124209</v>
      </c>
      <c r="L144" s="357">
        <v>67.853417499190499</v>
      </c>
      <c r="M144" s="21">
        <f t="shared" ref="M144:M157" si="29">L144</f>
        <v>67.853417499190499</v>
      </c>
      <c r="N144" s="48" t="s">
        <v>431</v>
      </c>
      <c r="O144" s="48" t="s">
        <v>477</v>
      </c>
      <c r="P144" s="283"/>
      <c r="Q144" s="283"/>
      <c r="R144" s="243"/>
      <c r="S144" s="32"/>
      <c r="T144" s="32"/>
      <c r="U144" s="32"/>
      <c r="V144" s="32"/>
      <c r="W144" s="33"/>
    </row>
    <row r="145" spans="1:23" s="2" customFormat="1" ht="26.25" customHeight="1">
      <c r="A145" s="24"/>
      <c r="B145" s="87" t="s">
        <v>16</v>
      </c>
      <c r="C145" s="24" t="s">
        <v>17</v>
      </c>
      <c r="D145" s="70">
        <v>3349.8380000000002</v>
      </c>
      <c r="E145" s="70">
        <v>3366.5479999999998</v>
      </c>
      <c r="F145" s="47">
        <v>3366.5479999999998</v>
      </c>
      <c r="G145" s="363">
        <v>3153.84</v>
      </c>
      <c r="H145" s="21">
        <v>3339.7857200000003</v>
      </c>
      <c r="I145" s="21">
        <v>3227.9436855999998</v>
      </c>
      <c r="J145" s="21">
        <v>3323.25263</v>
      </c>
      <c r="K145" s="21">
        <v>3343</v>
      </c>
      <c r="L145" s="21">
        <v>3354.6723504792199</v>
      </c>
      <c r="M145" s="21">
        <f t="shared" si="29"/>
        <v>3354.6723504792199</v>
      </c>
      <c r="N145" s="48" t="s">
        <v>431</v>
      </c>
      <c r="O145" s="48" t="s">
        <v>476</v>
      </c>
      <c r="P145" s="283"/>
      <c r="Q145" s="283"/>
      <c r="R145" s="243"/>
      <c r="S145" s="103"/>
      <c r="T145" s="32"/>
      <c r="U145" s="32"/>
      <c r="V145" s="32"/>
      <c r="W145" s="33"/>
    </row>
    <row r="146" spans="1:23" s="2" customFormat="1" ht="26.25" customHeight="1">
      <c r="A146" s="24" t="s">
        <v>8</v>
      </c>
      <c r="B146" s="87" t="s">
        <v>18</v>
      </c>
      <c r="C146" s="24" t="s">
        <v>13</v>
      </c>
      <c r="D146" s="70">
        <v>5194</v>
      </c>
      <c r="E146" s="70">
        <v>4926.3500000000004</v>
      </c>
      <c r="F146" s="47">
        <v>4926.3500000000004</v>
      </c>
      <c r="G146" s="363">
        <v>5200</v>
      </c>
      <c r="H146" s="21">
        <v>3875.47</v>
      </c>
      <c r="I146" s="21">
        <v>4049.7970000000005</v>
      </c>
      <c r="J146" s="21">
        <v>4766.45</v>
      </c>
      <c r="K146" s="21">
        <v>4965.72</v>
      </c>
      <c r="L146" s="21">
        <v>5183</v>
      </c>
      <c r="M146" s="21">
        <f t="shared" si="29"/>
        <v>5183</v>
      </c>
      <c r="N146" s="48" t="s">
        <v>475</v>
      </c>
      <c r="O146" s="48" t="s">
        <v>477</v>
      </c>
      <c r="P146" s="283"/>
      <c r="Q146" s="283"/>
      <c r="R146" s="243"/>
      <c r="S146" s="32"/>
      <c r="T146" s="32"/>
      <c r="U146" s="32"/>
      <c r="V146" s="32"/>
      <c r="W146" s="33"/>
    </row>
    <row r="147" spans="1:23" s="2" customFormat="1" ht="26.25" customHeight="1">
      <c r="A147" s="24"/>
      <c r="B147" s="87" t="s">
        <v>14</v>
      </c>
      <c r="C147" s="24" t="s">
        <v>15</v>
      </c>
      <c r="D147" s="70">
        <v>83.85</v>
      </c>
      <c r="E147" s="70">
        <v>89.756107462928938</v>
      </c>
      <c r="F147" s="47">
        <v>89.756107462928938</v>
      </c>
      <c r="G147" s="363">
        <v>89.756107462928938</v>
      </c>
      <c r="H147" s="21">
        <v>91.151586810217822</v>
      </c>
      <c r="I147" s="21">
        <v>88.574328293492229</v>
      </c>
      <c r="J147" s="21">
        <v>89.828239891284369</v>
      </c>
      <c r="K147" s="21">
        <v>92</v>
      </c>
      <c r="L147" s="21">
        <v>87.961796210202166</v>
      </c>
      <c r="M147" s="21">
        <f t="shared" si="29"/>
        <v>87.961796210202166</v>
      </c>
      <c r="N147" s="48" t="s">
        <v>475</v>
      </c>
      <c r="O147" s="48" t="s">
        <v>476</v>
      </c>
      <c r="P147" s="283"/>
      <c r="Q147" s="283"/>
      <c r="R147" s="243"/>
      <c r="S147" s="32"/>
      <c r="T147" s="32"/>
      <c r="U147" s="32"/>
      <c r="V147" s="32"/>
      <c r="W147" s="33"/>
    </row>
    <row r="148" spans="1:23" s="2" customFormat="1" ht="26.25" customHeight="1">
      <c r="A148" s="24"/>
      <c r="B148" s="87" t="s">
        <v>16</v>
      </c>
      <c r="C148" s="24" t="s">
        <v>17</v>
      </c>
      <c r="D148" s="70">
        <v>43.546999999999997</v>
      </c>
      <c r="E148" s="70">
        <v>44.216999999999999</v>
      </c>
      <c r="F148" s="47">
        <v>44.216999999999999</v>
      </c>
      <c r="G148" s="363">
        <v>47.480980847889398</v>
      </c>
      <c r="H148" s="21">
        <v>35.3255240135395</v>
      </c>
      <c r="I148" s="21">
        <v>35.870804900000003</v>
      </c>
      <c r="J148" s="21">
        <v>42.816181402981201</v>
      </c>
      <c r="K148" s="21">
        <v>45.923198934880901</v>
      </c>
      <c r="L148" s="21">
        <v>45.590598975747803</v>
      </c>
      <c r="M148" s="21">
        <f t="shared" si="29"/>
        <v>45.590598975747803</v>
      </c>
      <c r="N148" s="48" t="s">
        <v>475</v>
      </c>
      <c r="O148" s="48" t="s">
        <v>477</v>
      </c>
      <c r="P148" s="283"/>
      <c r="Q148" s="283"/>
      <c r="R148" s="243"/>
      <c r="S148" s="32"/>
      <c r="T148" s="32"/>
      <c r="U148" s="32"/>
      <c r="V148" s="32"/>
      <c r="W148" s="33"/>
    </row>
    <row r="149" spans="1:23" s="2" customFormat="1" ht="26.25" customHeight="1">
      <c r="A149" s="24" t="s">
        <v>19</v>
      </c>
      <c r="B149" s="87" t="s">
        <v>20</v>
      </c>
      <c r="C149" s="24" t="s">
        <v>13</v>
      </c>
      <c r="D149" s="70">
        <v>2291</v>
      </c>
      <c r="E149" s="70">
        <v>2483.8599999999997</v>
      </c>
      <c r="F149" s="47">
        <v>2483.8599999999997</v>
      </c>
      <c r="G149" s="363">
        <v>3524.2855</v>
      </c>
      <c r="H149" s="21">
        <v>2939.48</v>
      </c>
      <c r="I149" s="21">
        <v>2833.9700000000003</v>
      </c>
      <c r="J149" s="21">
        <v>3271.79</v>
      </c>
      <c r="K149" s="21">
        <v>3185.902</v>
      </c>
      <c r="L149" s="21">
        <v>3364.58</v>
      </c>
      <c r="M149" s="21">
        <f t="shared" si="29"/>
        <v>3364.58</v>
      </c>
      <c r="N149" s="48" t="s">
        <v>475</v>
      </c>
      <c r="O149" s="48" t="s">
        <v>477</v>
      </c>
      <c r="P149" s="283"/>
      <c r="Q149" s="283"/>
      <c r="R149" s="243"/>
      <c r="S149" s="119"/>
      <c r="T149" s="32"/>
      <c r="U149" s="32"/>
      <c r="V149" s="32"/>
      <c r="W149" s="33"/>
    </row>
    <row r="150" spans="1:23" s="2" customFormat="1" ht="26.25" customHeight="1">
      <c r="A150" s="24" t="s">
        <v>21</v>
      </c>
      <c r="B150" s="87" t="s">
        <v>106</v>
      </c>
      <c r="C150" s="24" t="s">
        <v>13</v>
      </c>
      <c r="D150" s="70">
        <v>829</v>
      </c>
      <c r="E150" s="70">
        <v>1252.0999999999999</v>
      </c>
      <c r="F150" s="47">
        <v>1252.0999999999999</v>
      </c>
      <c r="G150" s="363">
        <v>1350</v>
      </c>
      <c r="H150" s="21">
        <v>872.90000000000009</v>
      </c>
      <c r="I150" s="21">
        <v>887.87</v>
      </c>
      <c r="J150" s="21">
        <v>1848.33</v>
      </c>
      <c r="K150" s="21">
        <v>1211.93</v>
      </c>
      <c r="L150" s="21">
        <v>2009.2800000000002</v>
      </c>
      <c r="M150" s="21">
        <f t="shared" si="29"/>
        <v>2009.2800000000002</v>
      </c>
      <c r="N150" s="48" t="s">
        <v>431</v>
      </c>
      <c r="O150" s="48" t="s">
        <v>477</v>
      </c>
      <c r="P150" s="125"/>
      <c r="Q150" s="283"/>
      <c r="R150" s="243"/>
      <c r="S150" s="32"/>
      <c r="T150" s="32"/>
      <c r="U150" s="32"/>
      <c r="V150" s="32"/>
      <c r="W150" s="33"/>
    </row>
    <row r="151" spans="1:23" s="2" customFormat="1" ht="26.25" customHeight="1">
      <c r="A151" s="24" t="s">
        <v>107</v>
      </c>
      <c r="B151" s="87" t="s">
        <v>22</v>
      </c>
      <c r="C151" s="24" t="s">
        <v>13</v>
      </c>
      <c r="D151" s="70">
        <v>33244</v>
      </c>
      <c r="E151" s="70">
        <v>34490.659999999989</v>
      </c>
      <c r="F151" s="47">
        <v>34490.659999999989</v>
      </c>
      <c r="G151" s="363">
        <v>48107.862143276012</v>
      </c>
      <c r="H151" s="21">
        <v>40070.44</v>
      </c>
      <c r="I151" s="21">
        <v>42963.689999999995</v>
      </c>
      <c r="J151" s="21">
        <v>43722.7</v>
      </c>
      <c r="K151" s="21">
        <v>45525.057099999991</v>
      </c>
      <c r="L151" s="21">
        <v>47642.492977161841</v>
      </c>
      <c r="M151" s="21">
        <f t="shared" si="29"/>
        <v>47642.492977161841</v>
      </c>
      <c r="N151" s="48" t="s">
        <v>475</v>
      </c>
      <c r="O151" s="48" t="s">
        <v>477</v>
      </c>
      <c r="P151" s="283"/>
      <c r="Q151" s="283"/>
      <c r="R151" s="243"/>
      <c r="S151" s="119"/>
      <c r="T151" s="32"/>
      <c r="U151" s="32"/>
      <c r="V151" s="32"/>
      <c r="W151" s="33"/>
    </row>
    <row r="152" spans="1:23" s="2" customFormat="1" ht="26.25" customHeight="1">
      <c r="A152" s="24"/>
      <c r="B152" s="77" t="s">
        <v>551</v>
      </c>
      <c r="C152" s="24" t="s">
        <v>13</v>
      </c>
      <c r="D152" s="70">
        <v>9079</v>
      </c>
      <c r="E152" s="70">
        <v>7487</v>
      </c>
      <c r="F152" s="47">
        <v>7487</v>
      </c>
      <c r="G152" s="363">
        <v>10133.186130600001</v>
      </c>
      <c r="H152" s="21">
        <v>8000</v>
      </c>
      <c r="I152" s="21">
        <v>7527.2598000000007</v>
      </c>
      <c r="J152" s="21">
        <v>6149.8</v>
      </c>
      <c r="K152" s="21">
        <v>5610.2375000000002</v>
      </c>
      <c r="L152" s="21">
        <v>5309.0129771618358</v>
      </c>
      <c r="M152" s="21">
        <f t="shared" si="29"/>
        <v>5309.0129771618358</v>
      </c>
      <c r="N152" s="48" t="s">
        <v>475</v>
      </c>
      <c r="O152" s="48" t="s">
        <v>476</v>
      </c>
      <c r="P152" s="283"/>
      <c r="Q152" s="283"/>
      <c r="R152" s="243"/>
      <c r="S152" s="32"/>
      <c r="T152" s="32"/>
      <c r="U152" s="32"/>
      <c r="V152" s="32"/>
      <c r="W152" s="33"/>
    </row>
    <row r="153" spans="1:23" s="2" customFormat="1" ht="26.25" customHeight="1">
      <c r="A153" s="24"/>
      <c r="B153" s="87"/>
      <c r="C153" s="24" t="s">
        <v>23</v>
      </c>
      <c r="D153" s="70">
        <v>166.73</v>
      </c>
      <c r="E153" s="70">
        <v>144.58600000000001</v>
      </c>
      <c r="F153" s="47">
        <v>144.58600000000001</v>
      </c>
      <c r="G153" s="363">
        <v>192.99176243879199</v>
      </c>
      <c r="H153" s="21">
        <v>149.58699999999999</v>
      </c>
      <c r="I153" s="21">
        <v>158.00717180000001</v>
      </c>
      <c r="J153" s="21">
        <v>126.621</v>
      </c>
      <c r="K153" s="21">
        <v>116.864554695181</v>
      </c>
      <c r="L153" s="21">
        <v>111.768804191985</v>
      </c>
      <c r="M153" s="21">
        <f t="shared" si="29"/>
        <v>111.768804191985</v>
      </c>
      <c r="N153" s="48" t="s">
        <v>475</v>
      </c>
      <c r="O153" s="48" t="s">
        <v>476</v>
      </c>
      <c r="P153" s="283"/>
      <c r="Q153" s="283"/>
      <c r="R153" s="243"/>
      <c r="S153" s="32"/>
      <c r="T153" s="32"/>
      <c r="U153" s="32"/>
      <c r="V153" s="32"/>
      <c r="W153" s="33"/>
    </row>
    <row r="154" spans="1:23" s="2" customFormat="1" ht="26.25" customHeight="1">
      <c r="A154" s="24"/>
      <c r="B154" s="77" t="s">
        <v>183</v>
      </c>
      <c r="C154" s="24" t="s">
        <v>13</v>
      </c>
      <c r="D154" s="70">
        <v>5211</v>
      </c>
      <c r="E154" s="70">
        <v>5515</v>
      </c>
      <c r="F154" s="47">
        <v>5515</v>
      </c>
      <c r="G154" s="363">
        <v>6895.33</v>
      </c>
      <c r="H154" s="21">
        <v>5600</v>
      </c>
      <c r="I154" s="21">
        <v>4549.2420000000002</v>
      </c>
      <c r="J154" s="21">
        <v>4287.8999999999996</v>
      </c>
      <c r="K154" s="21">
        <v>4398</v>
      </c>
      <c r="L154" s="21">
        <v>3642.53</v>
      </c>
      <c r="M154" s="21">
        <f t="shared" si="29"/>
        <v>3642.53</v>
      </c>
      <c r="N154" s="48" t="s">
        <v>475</v>
      </c>
      <c r="O154" s="48" t="s">
        <v>476</v>
      </c>
      <c r="P154" s="283"/>
      <c r="Q154" s="283"/>
      <c r="R154" s="243"/>
      <c r="S154" s="32"/>
      <c r="T154" s="32"/>
      <c r="U154" s="32"/>
      <c r="V154" s="32"/>
      <c r="W154" s="33"/>
    </row>
    <row r="155" spans="1:23" s="2" customFormat="1" ht="26.25" customHeight="1">
      <c r="A155" s="24"/>
      <c r="B155" s="87"/>
      <c r="C155" s="24" t="s">
        <v>23</v>
      </c>
      <c r="D155" s="70">
        <v>48.654000000000003</v>
      </c>
      <c r="E155" s="70">
        <v>53.5</v>
      </c>
      <c r="F155" s="47">
        <v>53.5</v>
      </c>
      <c r="G155" s="363">
        <v>70.390817999999996</v>
      </c>
      <c r="H155" s="21">
        <v>55.716999999999999</v>
      </c>
      <c r="I155" s="21">
        <v>54.201219999999999</v>
      </c>
      <c r="J155" s="21">
        <v>57.302</v>
      </c>
      <c r="K155" s="21">
        <v>51.78635886</v>
      </c>
      <c r="L155" s="21">
        <v>52.843466100000001</v>
      </c>
      <c r="M155" s="21">
        <f t="shared" si="29"/>
        <v>52.843466100000001</v>
      </c>
      <c r="N155" s="48" t="s">
        <v>475</v>
      </c>
      <c r="O155" s="48" t="s">
        <v>476</v>
      </c>
      <c r="P155" s="283"/>
      <c r="Q155" s="283"/>
      <c r="R155" s="243"/>
      <c r="S155" s="32"/>
      <c r="T155" s="32"/>
      <c r="U155" s="32"/>
      <c r="V155" s="32"/>
      <c r="W155" s="33"/>
    </row>
    <row r="156" spans="1:23" s="2" customFormat="1" ht="26.25" customHeight="1">
      <c r="A156" s="24"/>
      <c r="B156" s="77" t="s">
        <v>184</v>
      </c>
      <c r="C156" s="24" t="s">
        <v>13</v>
      </c>
      <c r="D156" s="70">
        <v>11395</v>
      </c>
      <c r="E156" s="70">
        <v>12171</v>
      </c>
      <c r="F156" s="47">
        <v>12171</v>
      </c>
      <c r="G156" s="363">
        <v>16621.251400000001</v>
      </c>
      <c r="H156" s="21">
        <v>13687.800000000001</v>
      </c>
      <c r="I156" s="21">
        <v>13994.851000000001</v>
      </c>
      <c r="J156" s="21">
        <v>14500.3</v>
      </c>
      <c r="K156" s="21">
        <v>14753.643999999998</v>
      </c>
      <c r="L156" s="21">
        <v>13858.400000000001</v>
      </c>
      <c r="M156" s="21">
        <f>L156</f>
        <v>13858.400000000001</v>
      </c>
      <c r="N156" s="48" t="s">
        <v>475</v>
      </c>
      <c r="O156" s="48" t="s">
        <v>477</v>
      </c>
      <c r="P156" s="283"/>
      <c r="Q156" s="283"/>
      <c r="R156" s="243"/>
      <c r="S156" s="126"/>
      <c r="T156" s="32"/>
      <c r="U156" s="32"/>
      <c r="V156" s="32"/>
      <c r="W156" s="33"/>
    </row>
    <row r="157" spans="1:23" s="2" customFormat="1" ht="26.25" customHeight="1">
      <c r="A157" s="24"/>
      <c r="B157" s="87"/>
      <c r="C157" s="24" t="s">
        <v>23</v>
      </c>
      <c r="D157" s="70">
        <v>114.581</v>
      </c>
      <c r="E157" s="70">
        <v>129.64599999999999</v>
      </c>
      <c r="F157" s="47">
        <v>129.64599999999999</v>
      </c>
      <c r="G157" s="363">
        <v>174.68402868525899</v>
      </c>
      <c r="H157" s="21">
        <v>134.57</v>
      </c>
      <c r="I157" s="21">
        <v>185.94032000000001</v>
      </c>
      <c r="J157" s="21">
        <v>144.87029000000001</v>
      </c>
      <c r="K157" s="21">
        <v>176.04890894344601</v>
      </c>
      <c r="L157" s="21">
        <v>181.85803002540001</v>
      </c>
      <c r="M157" s="21">
        <f t="shared" si="29"/>
        <v>181.85803002540001</v>
      </c>
      <c r="N157" s="48" t="s">
        <v>431</v>
      </c>
      <c r="O157" s="48" t="s">
        <v>477</v>
      </c>
      <c r="P157" s="283"/>
      <c r="Q157" s="283"/>
      <c r="R157" s="243"/>
      <c r="S157" s="32"/>
      <c r="T157" s="32"/>
      <c r="U157" s="32"/>
      <c r="V157" s="32"/>
      <c r="W157" s="33"/>
    </row>
    <row r="158" spans="1:23" s="2" customFormat="1" ht="25.5" customHeight="1">
      <c r="A158" s="283">
        <v>3</v>
      </c>
      <c r="B158" s="71" t="s">
        <v>24</v>
      </c>
      <c r="C158" s="283"/>
      <c r="D158" s="88"/>
      <c r="E158" s="88"/>
      <c r="F158" s="62"/>
      <c r="G158" s="390"/>
      <c r="H158" s="21"/>
      <c r="I158" s="24"/>
      <c r="J158" s="24"/>
      <c r="K158" s="24"/>
      <c r="L158" s="24"/>
      <c r="M158" s="24"/>
      <c r="N158" s="24"/>
      <c r="O158" s="24"/>
      <c r="P158" s="283" t="s">
        <v>155</v>
      </c>
      <c r="Q158" s="283" t="s">
        <v>428</v>
      </c>
      <c r="R158" s="75"/>
      <c r="S158" s="32"/>
      <c r="T158" s="32"/>
      <c r="U158" s="32"/>
      <c r="V158" s="32"/>
      <c r="W158" s="33"/>
    </row>
    <row r="159" spans="1:23" s="8" customFormat="1" ht="37.5">
      <c r="A159" s="283" t="s">
        <v>5</v>
      </c>
      <c r="B159" s="71" t="s">
        <v>237</v>
      </c>
      <c r="C159" s="283"/>
      <c r="D159" s="88"/>
      <c r="E159" s="88"/>
      <c r="F159" s="89"/>
      <c r="G159" s="390"/>
      <c r="H159" s="21"/>
      <c r="I159" s="24"/>
      <c r="J159" s="24"/>
      <c r="K159" s="24"/>
      <c r="L159" s="24"/>
      <c r="M159" s="24"/>
      <c r="N159" s="24"/>
      <c r="O159" s="24"/>
      <c r="P159" s="283"/>
      <c r="Q159" s="283"/>
      <c r="R159" s="75"/>
      <c r="S159" s="32"/>
      <c r="T159" s="32"/>
      <c r="U159" s="32"/>
      <c r="V159" s="32"/>
      <c r="W159" s="33"/>
    </row>
    <row r="160" spans="1:23" s="8" customFormat="1" ht="28.5" customHeight="1">
      <c r="A160" s="24"/>
      <c r="B160" s="77" t="s">
        <v>185</v>
      </c>
      <c r="C160" s="24" t="s">
        <v>25</v>
      </c>
      <c r="D160" s="70">
        <v>4532</v>
      </c>
      <c r="E160" s="70">
        <v>4677</v>
      </c>
      <c r="F160" s="47">
        <v>4677</v>
      </c>
      <c r="G160" s="363">
        <v>5973.853460190001</v>
      </c>
      <c r="H160" s="47">
        <v>4916</v>
      </c>
      <c r="I160" s="47">
        <v>5524</v>
      </c>
      <c r="J160" s="47">
        <v>3624</v>
      </c>
      <c r="K160" s="21">
        <v>3805</v>
      </c>
      <c r="L160" s="21">
        <v>3995</v>
      </c>
      <c r="M160" s="21">
        <f>L160</f>
        <v>3995</v>
      </c>
      <c r="N160" s="48" t="s">
        <v>475</v>
      </c>
      <c r="O160" s="48" t="s">
        <v>476</v>
      </c>
      <c r="P160" s="283"/>
      <c r="Q160" s="283"/>
      <c r="R160" s="243"/>
      <c r="S160" s="32"/>
      <c r="T160" s="32"/>
      <c r="U160" s="32"/>
      <c r="V160" s="32"/>
      <c r="W160" s="33"/>
    </row>
    <row r="161" spans="1:23" s="8" customFormat="1" ht="28.5" customHeight="1">
      <c r="A161" s="24"/>
      <c r="B161" s="77" t="s">
        <v>186</v>
      </c>
      <c r="C161" s="24" t="s">
        <v>25</v>
      </c>
      <c r="D161" s="70">
        <v>68570</v>
      </c>
      <c r="E161" s="70">
        <v>70341</v>
      </c>
      <c r="F161" s="47">
        <v>70341</v>
      </c>
      <c r="G161" s="363">
        <v>90724.119254999998</v>
      </c>
      <c r="H161" s="47">
        <v>70919</v>
      </c>
      <c r="I161" s="47">
        <v>71221</v>
      </c>
      <c r="J161" s="47">
        <v>70496</v>
      </c>
      <c r="K161" s="47">
        <v>74021</v>
      </c>
      <c r="L161" s="21">
        <v>77723</v>
      </c>
      <c r="M161" s="21">
        <f t="shared" ref="M161:M178" si="30">L161</f>
        <v>77723</v>
      </c>
      <c r="N161" s="48" t="s">
        <v>475</v>
      </c>
      <c r="O161" s="48" t="s">
        <v>477</v>
      </c>
      <c r="P161" s="283"/>
      <c r="Q161" s="283"/>
      <c r="R161" s="245"/>
      <c r="S161" s="32"/>
      <c r="T161" s="32"/>
      <c r="U161" s="32"/>
      <c r="V161" s="32"/>
      <c r="W161" s="33"/>
    </row>
    <row r="162" spans="1:23" s="8" customFormat="1" ht="28.5" customHeight="1">
      <c r="A162" s="24"/>
      <c r="B162" s="77" t="s">
        <v>187</v>
      </c>
      <c r="C162" s="24" t="s">
        <v>25</v>
      </c>
      <c r="D162" s="70">
        <v>421068</v>
      </c>
      <c r="E162" s="70">
        <v>454623</v>
      </c>
      <c r="F162" s="47">
        <v>454623</v>
      </c>
      <c r="G162" s="363">
        <v>593887.09118357848</v>
      </c>
      <c r="H162" s="21">
        <v>443380</v>
      </c>
      <c r="I162" s="21">
        <v>453092</v>
      </c>
      <c r="J162" s="21">
        <v>470616</v>
      </c>
      <c r="K162" s="21">
        <v>494147</v>
      </c>
      <c r="L162" s="21">
        <v>518854</v>
      </c>
      <c r="M162" s="21">
        <f t="shared" si="30"/>
        <v>518854</v>
      </c>
      <c r="N162" s="48" t="s">
        <v>475</v>
      </c>
      <c r="O162" s="48" t="s">
        <v>477</v>
      </c>
      <c r="P162" s="283"/>
      <c r="Q162" s="283"/>
      <c r="R162" s="245"/>
      <c r="S162" s="32"/>
      <c r="T162" s="32"/>
      <c r="U162" s="32"/>
      <c r="V162" s="32"/>
      <c r="W162" s="33"/>
    </row>
    <row r="163" spans="1:23" s="8" customFormat="1" ht="28.5" customHeight="1">
      <c r="A163" s="24"/>
      <c r="B163" s="77" t="s">
        <v>188</v>
      </c>
      <c r="C163" s="24" t="s">
        <v>26</v>
      </c>
      <c r="D163" s="70">
        <v>10514</v>
      </c>
      <c r="E163" s="70">
        <v>10826</v>
      </c>
      <c r="F163" s="47">
        <v>10826</v>
      </c>
      <c r="G163" s="363">
        <v>13950.689135272891</v>
      </c>
      <c r="H163" s="21">
        <v>10942</v>
      </c>
      <c r="I163" s="21">
        <v>12386</v>
      </c>
      <c r="J163" s="21">
        <v>13843</v>
      </c>
      <c r="K163" s="21">
        <v>14535</v>
      </c>
      <c r="L163" s="21">
        <v>15261</v>
      </c>
      <c r="M163" s="21">
        <f t="shared" si="30"/>
        <v>15261</v>
      </c>
      <c r="N163" s="48" t="s">
        <v>431</v>
      </c>
      <c r="O163" s="48" t="s">
        <v>477</v>
      </c>
      <c r="P163" s="283"/>
      <c r="Q163" s="283"/>
      <c r="R163" s="243"/>
      <c r="S163" s="32"/>
      <c r="T163" s="32"/>
      <c r="U163" s="32"/>
      <c r="V163" s="32"/>
      <c r="W163" s="33"/>
    </row>
    <row r="164" spans="1:23" s="8" customFormat="1">
      <c r="A164" s="24"/>
      <c r="B164" s="83" t="s">
        <v>87</v>
      </c>
      <c r="C164" s="127" t="s">
        <v>26</v>
      </c>
      <c r="D164" s="70">
        <v>6754</v>
      </c>
      <c r="E164" s="70">
        <v>6820</v>
      </c>
      <c r="F164" s="47">
        <v>6820</v>
      </c>
      <c r="G164" s="363">
        <v>8773.6598897951862</v>
      </c>
      <c r="H164" s="21">
        <v>6527</v>
      </c>
      <c r="I164" s="21">
        <v>6820</v>
      </c>
      <c r="J164" s="21">
        <v>7588</v>
      </c>
      <c r="K164" s="21">
        <v>7967</v>
      </c>
      <c r="L164" s="21">
        <v>8365</v>
      </c>
      <c r="M164" s="21">
        <f t="shared" si="30"/>
        <v>8365</v>
      </c>
      <c r="N164" s="48" t="s">
        <v>475</v>
      </c>
      <c r="O164" s="48" t="s">
        <v>477</v>
      </c>
      <c r="P164" s="283"/>
      <c r="Q164" s="283"/>
      <c r="R164" s="243"/>
      <c r="S164" s="32"/>
      <c r="T164" s="32"/>
      <c r="U164" s="32"/>
      <c r="V164" s="32"/>
      <c r="W164" s="33"/>
    </row>
    <row r="165" spans="1:23" s="11" customFormat="1" ht="37.5">
      <c r="A165" s="283" t="s">
        <v>8</v>
      </c>
      <c r="B165" s="71" t="s">
        <v>109</v>
      </c>
      <c r="C165" s="283" t="s">
        <v>36</v>
      </c>
      <c r="D165" s="74">
        <v>50563</v>
      </c>
      <c r="E165" s="74">
        <v>53263</v>
      </c>
      <c r="F165" s="39">
        <v>53263</v>
      </c>
      <c r="G165" s="362">
        <v>69832.312402205804</v>
      </c>
      <c r="H165" s="20">
        <v>51390</v>
      </c>
      <c r="I165" s="20">
        <v>53714</v>
      </c>
      <c r="J165" s="20">
        <v>55074</v>
      </c>
      <c r="K165" s="20">
        <v>57826</v>
      </c>
      <c r="L165" s="20">
        <v>60717</v>
      </c>
      <c r="M165" s="21">
        <f t="shared" si="30"/>
        <v>60717</v>
      </c>
      <c r="N165" s="48" t="s">
        <v>475</v>
      </c>
      <c r="O165" s="48" t="s">
        <v>477</v>
      </c>
      <c r="P165" s="283"/>
      <c r="Q165" s="283" t="s">
        <v>428</v>
      </c>
      <c r="R165" s="75"/>
      <c r="S165" s="128"/>
      <c r="T165" s="129"/>
      <c r="U165" s="130"/>
      <c r="V165" s="130"/>
      <c r="W165" s="131"/>
    </row>
    <row r="166" spans="1:23" s="11" customFormat="1" ht="24" customHeight="1">
      <c r="A166" s="24"/>
      <c r="B166" s="77" t="s">
        <v>189</v>
      </c>
      <c r="C166" s="24" t="s">
        <v>36</v>
      </c>
      <c r="D166" s="70">
        <v>616</v>
      </c>
      <c r="E166" s="70">
        <v>644</v>
      </c>
      <c r="F166" s="47">
        <v>644</v>
      </c>
      <c r="G166" s="363">
        <v>808.71518031649998</v>
      </c>
      <c r="H166" s="21">
        <v>676</v>
      </c>
      <c r="I166" s="21">
        <v>689</v>
      </c>
      <c r="J166" s="21">
        <v>729</v>
      </c>
      <c r="K166" s="21">
        <v>765</v>
      </c>
      <c r="L166" s="21">
        <v>803</v>
      </c>
      <c r="M166" s="21">
        <f t="shared" si="30"/>
        <v>803</v>
      </c>
      <c r="N166" s="48" t="s">
        <v>475</v>
      </c>
      <c r="O166" s="48" t="s">
        <v>477</v>
      </c>
      <c r="P166" s="283"/>
      <c r="Q166" s="283"/>
      <c r="R166" s="243"/>
      <c r="S166" s="130"/>
      <c r="T166" s="130"/>
      <c r="U166" s="130"/>
      <c r="V166" s="130"/>
      <c r="W166" s="131"/>
    </row>
    <row r="167" spans="1:23" s="8" customFormat="1" ht="24" customHeight="1">
      <c r="A167" s="24"/>
      <c r="B167" s="77" t="s">
        <v>190</v>
      </c>
      <c r="C167" s="24" t="s">
        <v>36</v>
      </c>
      <c r="D167" s="70">
        <v>7453</v>
      </c>
      <c r="E167" s="70">
        <v>7899</v>
      </c>
      <c r="F167" s="47">
        <v>7899</v>
      </c>
      <c r="G167" s="363">
        <v>10082.235742492876</v>
      </c>
      <c r="H167" s="21">
        <v>7986</v>
      </c>
      <c r="I167" s="21">
        <v>8482</v>
      </c>
      <c r="J167" s="21">
        <v>8598</v>
      </c>
      <c r="K167" s="21">
        <v>9027</v>
      </c>
      <c r="L167" s="21">
        <v>9478</v>
      </c>
      <c r="M167" s="21">
        <f t="shared" si="30"/>
        <v>9478</v>
      </c>
      <c r="N167" s="48" t="s">
        <v>475</v>
      </c>
      <c r="O167" s="48" t="s">
        <v>477</v>
      </c>
      <c r="P167" s="283"/>
      <c r="Q167" s="283"/>
      <c r="R167" s="243"/>
      <c r="S167" s="32"/>
      <c r="T167" s="32"/>
      <c r="U167" s="32"/>
      <c r="V167" s="32"/>
      <c r="W167" s="33"/>
    </row>
    <row r="168" spans="1:23" s="8" customFormat="1" ht="24" customHeight="1">
      <c r="A168" s="24"/>
      <c r="B168" s="77" t="s">
        <v>191</v>
      </c>
      <c r="C168" s="24" t="s">
        <v>36</v>
      </c>
      <c r="D168" s="70">
        <v>32289</v>
      </c>
      <c r="E168" s="70">
        <v>34059</v>
      </c>
      <c r="F168" s="47">
        <v>34059</v>
      </c>
      <c r="G168" s="363">
        <v>44995.068407363266</v>
      </c>
      <c r="H168" s="21">
        <v>31474</v>
      </c>
      <c r="I168" s="21">
        <v>32167</v>
      </c>
      <c r="J168" s="21">
        <v>32946</v>
      </c>
      <c r="K168" s="21">
        <v>34593</v>
      </c>
      <c r="L168" s="21">
        <v>36323</v>
      </c>
      <c r="M168" s="21">
        <f t="shared" si="30"/>
        <v>36323</v>
      </c>
      <c r="N168" s="48" t="s">
        <v>475</v>
      </c>
      <c r="O168" s="48" t="s">
        <v>477</v>
      </c>
      <c r="P168" s="283"/>
      <c r="Q168" s="283"/>
      <c r="R168" s="243"/>
      <c r="S168" s="32"/>
      <c r="T168" s="32"/>
      <c r="U168" s="32"/>
      <c r="V168" s="32"/>
      <c r="W168" s="33"/>
    </row>
    <row r="169" spans="1:23" s="8" customFormat="1" ht="24" customHeight="1">
      <c r="A169" s="24"/>
      <c r="B169" s="77" t="s">
        <v>192</v>
      </c>
      <c r="C169" s="24" t="s">
        <v>36</v>
      </c>
      <c r="D169" s="70">
        <v>10205</v>
      </c>
      <c r="E169" s="70">
        <v>10661</v>
      </c>
      <c r="F169" s="47">
        <v>10661</v>
      </c>
      <c r="G169" s="363">
        <v>13946.29307203315</v>
      </c>
      <c r="H169" s="21">
        <v>11254</v>
      </c>
      <c r="I169" s="21">
        <v>12376</v>
      </c>
      <c r="J169" s="21">
        <v>12801</v>
      </c>
      <c r="K169" s="21">
        <v>13441</v>
      </c>
      <c r="L169" s="21">
        <f>L170+L171</f>
        <v>14113.050000000001</v>
      </c>
      <c r="M169" s="21">
        <f t="shared" si="30"/>
        <v>14113.050000000001</v>
      </c>
      <c r="N169" s="48" t="s">
        <v>431</v>
      </c>
      <c r="O169" s="48" t="s">
        <v>477</v>
      </c>
      <c r="P169" s="283"/>
      <c r="Q169" s="283"/>
      <c r="R169" s="243"/>
      <c r="S169" s="32"/>
      <c r="T169" s="32"/>
      <c r="U169" s="32"/>
      <c r="V169" s="32"/>
      <c r="W169" s="33"/>
    </row>
    <row r="170" spans="1:23" s="8" customFormat="1" ht="24" customHeight="1">
      <c r="A170" s="24"/>
      <c r="B170" s="78" t="s">
        <v>110</v>
      </c>
      <c r="C170" s="127" t="s">
        <v>36</v>
      </c>
      <c r="D170" s="132">
        <v>6890</v>
      </c>
      <c r="E170" s="132">
        <v>7171</v>
      </c>
      <c r="F170" s="47">
        <v>7171</v>
      </c>
      <c r="G170" s="363">
        <v>4455.3978255133588</v>
      </c>
      <c r="H170" s="21">
        <v>7573</v>
      </c>
      <c r="I170" s="21">
        <v>7959</v>
      </c>
      <c r="J170" s="21">
        <v>7813</v>
      </c>
      <c r="K170" s="21">
        <v>8204</v>
      </c>
      <c r="L170" s="21">
        <v>8614.2000000000007</v>
      </c>
      <c r="M170" s="21">
        <f t="shared" si="30"/>
        <v>8614.2000000000007</v>
      </c>
      <c r="N170" s="48" t="s">
        <v>431</v>
      </c>
      <c r="O170" s="48" t="s">
        <v>477</v>
      </c>
      <c r="P170" s="283"/>
      <c r="Q170" s="283"/>
      <c r="R170" s="243"/>
      <c r="S170" s="32"/>
      <c r="T170" s="32"/>
      <c r="U170" s="32"/>
      <c r="V170" s="32"/>
      <c r="W170" s="33"/>
    </row>
    <row r="171" spans="1:23" s="8" customFormat="1" ht="24" customHeight="1">
      <c r="A171" s="24"/>
      <c r="B171" s="78" t="s">
        <v>111</v>
      </c>
      <c r="C171" s="127" t="s">
        <v>36</v>
      </c>
      <c r="D171" s="132">
        <v>3315</v>
      </c>
      <c r="E171" s="132">
        <v>3490</v>
      </c>
      <c r="F171" s="47">
        <v>3490</v>
      </c>
      <c r="G171" s="363">
        <v>9490.8952465197908</v>
      </c>
      <c r="H171" s="21">
        <v>3681</v>
      </c>
      <c r="I171" s="21">
        <v>4417</v>
      </c>
      <c r="J171" s="21">
        <v>4988</v>
      </c>
      <c r="K171" s="21">
        <v>5237</v>
      </c>
      <c r="L171" s="21">
        <v>5498.85</v>
      </c>
      <c r="M171" s="21">
        <f t="shared" si="30"/>
        <v>5498.85</v>
      </c>
      <c r="N171" s="48" t="s">
        <v>475</v>
      </c>
      <c r="O171" s="48" t="s">
        <v>477</v>
      </c>
      <c r="P171" s="283"/>
      <c r="Q171" s="283"/>
      <c r="R171" s="243"/>
      <c r="S171" s="32"/>
      <c r="T171" s="32"/>
      <c r="U171" s="32"/>
      <c r="V171" s="32"/>
      <c r="W171" s="33"/>
    </row>
    <row r="172" spans="1:23" s="8" customFormat="1" ht="37.5">
      <c r="A172" s="283">
        <v>4</v>
      </c>
      <c r="B172" s="71" t="s">
        <v>112</v>
      </c>
      <c r="C172" s="127"/>
      <c r="D172" s="133"/>
      <c r="E172" s="133"/>
      <c r="F172" s="62"/>
      <c r="G172" s="379"/>
      <c r="H172" s="62"/>
      <c r="I172" s="62"/>
      <c r="J172" s="24"/>
      <c r="K172" s="24"/>
      <c r="L172" s="24"/>
      <c r="M172" s="21"/>
      <c r="N172" s="24"/>
      <c r="O172" s="24"/>
      <c r="P172" s="283" t="s">
        <v>155</v>
      </c>
      <c r="Q172" s="283" t="s">
        <v>428</v>
      </c>
      <c r="R172" s="243"/>
      <c r="S172" s="32"/>
      <c r="T172" s="32"/>
      <c r="U172" s="32"/>
      <c r="V172" s="32"/>
      <c r="W172" s="33"/>
    </row>
    <row r="173" spans="1:23" s="8" customFormat="1" ht="28.5" customHeight="1">
      <c r="A173" s="283"/>
      <c r="B173" s="87" t="s">
        <v>113</v>
      </c>
      <c r="C173" s="127" t="s">
        <v>13</v>
      </c>
      <c r="D173" s="132">
        <v>234.3</v>
      </c>
      <c r="E173" s="132">
        <v>223.3</v>
      </c>
      <c r="F173" s="47">
        <v>1913.59</v>
      </c>
      <c r="G173" s="364">
        <v>1200</v>
      </c>
      <c r="H173" s="79">
        <v>89.15</v>
      </c>
      <c r="I173" s="79">
        <v>140.12</v>
      </c>
      <c r="J173" s="79">
        <v>111.03</v>
      </c>
      <c r="K173" s="79">
        <v>50</v>
      </c>
      <c r="L173" s="79">
        <v>100</v>
      </c>
      <c r="M173" s="21">
        <f t="shared" si="30"/>
        <v>100</v>
      </c>
      <c r="N173" s="48" t="s">
        <v>475</v>
      </c>
      <c r="O173" s="48" t="s">
        <v>476</v>
      </c>
      <c r="P173" s="283"/>
      <c r="Q173" s="283"/>
      <c r="R173" s="243"/>
      <c r="S173" s="32"/>
      <c r="T173" s="32"/>
      <c r="U173" s="32"/>
      <c r="V173" s="32"/>
      <c r="W173" s="33"/>
    </row>
    <row r="174" spans="1:23" s="8" customFormat="1" ht="37.5">
      <c r="A174" s="283">
        <v>5</v>
      </c>
      <c r="B174" s="71" t="s">
        <v>27</v>
      </c>
      <c r="C174" s="24"/>
      <c r="D174" s="72"/>
      <c r="E174" s="72"/>
      <c r="F174" s="62"/>
      <c r="G174" s="379"/>
      <c r="H174" s="62"/>
      <c r="I174" s="62"/>
      <c r="J174" s="24"/>
      <c r="K174" s="24"/>
      <c r="L174" s="24"/>
      <c r="M174" s="21"/>
      <c r="N174" s="62"/>
      <c r="O174" s="62"/>
      <c r="P174" s="283" t="s">
        <v>155</v>
      </c>
      <c r="Q174" s="283" t="s">
        <v>428</v>
      </c>
      <c r="R174" s="243"/>
      <c r="S174" s="32"/>
      <c r="T174" s="32"/>
      <c r="U174" s="32"/>
      <c r="V174" s="32"/>
      <c r="W174" s="33"/>
    </row>
    <row r="175" spans="1:23" s="8" customFormat="1" ht="26.25" customHeight="1">
      <c r="A175" s="24"/>
      <c r="B175" s="77" t="s">
        <v>193</v>
      </c>
      <c r="C175" s="24" t="s">
        <v>23</v>
      </c>
      <c r="D175" s="134">
        <v>584.26300000000003</v>
      </c>
      <c r="E175" s="134">
        <v>565.83699999999999</v>
      </c>
      <c r="F175" s="62">
        <v>565.83699999999999</v>
      </c>
      <c r="G175" s="377">
        <v>681.20799999999997</v>
      </c>
      <c r="H175" s="89">
        <v>586.94399999999996</v>
      </c>
      <c r="I175" s="89">
        <v>635.93899999999996</v>
      </c>
      <c r="J175" s="89">
        <v>663.9</v>
      </c>
      <c r="K175" s="89">
        <v>683.23</v>
      </c>
      <c r="L175" s="89">
        <v>700</v>
      </c>
      <c r="M175" s="21">
        <f t="shared" si="30"/>
        <v>700</v>
      </c>
      <c r="N175" s="48" t="s">
        <v>431</v>
      </c>
      <c r="O175" s="48" t="s">
        <v>477</v>
      </c>
      <c r="P175" s="283"/>
      <c r="Q175" s="283"/>
      <c r="R175" s="243"/>
      <c r="S175" s="32"/>
      <c r="T175" s="32"/>
      <c r="U175" s="32"/>
      <c r="V175" s="32"/>
      <c r="W175" s="33"/>
    </row>
    <row r="176" spans="1:23" s="8" customFormat="1" ht="26.25" customHeight="1">
      <c r="A176" s="24"/>
      <c r="B176" s="77" t="s">
        <v>194</v>
      </c>
      <c r="C176" s="24" t="s">
        <v>23</v>
      </c>
      <c r="D176" s="134">
        <v>18.260000000000002</v>
      </c>
      <c r="E176" s="134">
        <v>18.721</v>
      </c>
      <c r="F176" s="62">
        <v>18.721</v>
      </c>
      <c r="G176" s="377">
        <v>19.308</v>
      </c>
      <c r="H176" s="89">
        <v>18.608000000000001</v>
      </c>
      <c r="I176" s="89">
        <v>20.224</v>
      </c>
      <c r="J176" s="89">
        <v>19</v>
      </c>
      <c r="K176" s="89">
        <v>19</v>
      </c>
      <c r="L176" s="89">
        <v>19</v>
      </c>
      <c r="M176" s="21">
        <f t="shared" si="30"/>
        <v>19</v>
      </c>
      <c r="N176" s="48" t="s">
        <v>478</v>
      </c>
      <c r="O176" s="48" t="s">
        <v>477</v>
      </c>
      <c r="P176" s="283"/>
      <c r="Q176" s="283"/>
      <c r="R176" s="243"/>
      <c r="S176" s="32"/>
      <c r="T176" s="32"/>
      <c r="U176" s="32"/>
      <c r="V176" s="32"/>
      <c r="W176" s="33"/>
    </row>
    <row r="177" spans="1:23" s="8" customFormat="1" ht="26.25" customHeight="1">
      <c r="A177" s="24"/>
      <c r="B177" s="77" t="s">
        <v>195</v>
      </c>
      <c r="C177" s="24" t="s">
        <v>23</v>
      </c>
      <c r="D177" s="134">
        <v>566.00300000000004</v>
      </c>
      <c r="E177" s="134">
        <v>547.11599999999999</v>
      </c>
      <c r="F177" s="62">
        <v>547.11599999999999</v>
      </c>
      <c r="G177" s="377">
        <v>661.9</v>
      </c>
      <c r="H177" s="89">
        <v>568.33600000000001</v>
      </c>
      <c r="I177" s="89">
        <v>615.71500000000003</v>
      </c>
      <c r="J177" s="89">
        <v>644.9</v>
      </c>
      <c r="K177" s="89">
        <f>K175-K176</f>
        <v>664.23</v>
      </c>
      <c r="L177" s="89">
        <v>683.9</v>
      </c>
      <c r="M177" s="21">
        <f t="shared" si="30"/>
        <v>683.9</v>
      </c>
      <c r="N177" s="48" t="s">
        <v>431</v>
      </c>
      <c r="O177" s="48" t="s">
        <v>477</v>
      </c>
      <c r="P177" s="283"/>
      <c r="Q177" s="283"/>
      <c r="R177" s="243"/>
      <c r="S177" s="32"/>
      <c r="T177" s="32"/>
      <c r="U177" s="32"/>
      <c r="V177" s="32"/>
      <c r="W177" s="33"/>
    </row>
    <row r="178" spans="1:23" s="8" customFormat="1" ht="26.25" customHeight="1">
      <c r="A178" s="24"/>
      <c r="B178" s="87" t="s">
        <v>196</v>
      </c>
      <c r="C178" s="24" t="s">
        <v>23</v>
      </c>
      <c r="D178" s="134">
        <v>479.596</v>
      </c>
      <c r="E178" s="134">
        <v>455.221</v>
      </c>
      <c r="F178" s="62">
        <v>455.221</v>
      </c>
      <c r="G178" s="377">
        <v>555</v>
      </c>
      <c r="H178" s="89">
        <v>468.32</v>
      </c>
      <c r="I178" s="89">
        <v>505</v>
      </c>
      <c r="J178" s="89">
        <v>525</v>
      </c>
      <c r="K178" s="89">
        <v>544.63599999999997</v>
      </c>
      <c r="L178" s="89">
        <v>560</v>
      </c>
      <c r="M178" s="21">
        <f t="shared" si="30"/>
        <v>560</v>
      </c>
      <c r="N178" s="48" t="s">
        <v>431</v>
      </c>
      <c r="O178" s="48" t="s">
        <v>477</v>
      </c>
      <c r="P178" s="283"/>
      <c r="Q178" s="283"/>
      <c r="R178" s="243"/>
      <c r="S178" s="32"/>
      <c r="T178" s="32"/>
      <c r="U178" s="32"/>
      <c r="V178" s="32"/>
      <c r="W178" s="33"/>
    </row>
    <row r="179" spans="1:23" s="8" customFormat="1" ht="75">
      <c r="A179" s="283">
        <v>6</v>
      </c>
      <c r="B179" s="71" t="s">
        <v>536</v>
      </c>
      <c r="C179" s="283" t="s">
        <v>250</v>
      </c>
      <c r="D179" s="135">
        <v>70</v>
      </c>
      <c r="E179" s="135">
        <v>161</v>
      </c>
      <c r="F179" s="279">
        <v>115.5</v>
      </c>
      <c r="G179" s="382" t="s">
        <v>433</v>
      </c>
      <c r="H179" s="268">
        <v>265</v>
      </c>
      <c r="I179" s="89">
        <v>357</v>
      </c>
      <c r="J179" s="89">
        <v>453</v>
      </c>
      <c r="K179" s="63" t="s">
        <v>569</v>
      </c>
      <c r="L179" s="63" t="s">
        <v>433</v>
      </c>
      <c r="M179" s="63" t="s">
        <v>569</v>
      </c>
      <c r="N179" s="24"/>
      <c r="O179" s="48" t="s">
        <v>477</v>
      </c>
      <c r="P179" s="283" t="s">
        <v>403</v>
      </c>
      <c r="Q179" s="283" t="s">
        <v>428</v>
      </c>
      <c r="R179" s="243"/>
      <c r="S179" s="32"/>
      <c r="T179" s="32"/>
      <c r="U179" s="32"/>
      <c r="V179" s="32"/>
      <c r="W179" s="33"/>
    </row>
    <row r="180" spans="1:23" s="8" customFormat="1" ht="37.5">
      <c r="A180" s="105">
        <v>7</v>
      </c>
      <c r="B180" s="106" t="s">
        <v>90</v>
      </c>
      <c r="C180" s="105" t="s">
        <v>91</v>
      </c>
      <c r="D180" s="136">
        <v>89</v>
      </c>
      <c r="E180" s="136">
        <v>110</v>
      </c>
      <c r="F180" s="279">
        <v>99.5</v>
      </c>
      <c r="G180" s="382" t="s">
        <v>433</v>
      </c>
      <c r="H180" s="268">
        <v>115</v>
      </c>
      <c r="I180" s="89">
        <v>129</v>
      </c>
      <c r="J180" s="89">
        <v>147</v>
      </c>
      <c r="K180" s="21">
        <v>151</v>
      </c>
      <c r="L180" s="21">
        <v>152</v>
      </c>
      <c r="M180" s="21">
        <v>152</v>
      </c>
      <c r="N180" s="24"/>
      <c r="O180" s="48" t="s">
        <v>477</v>
      </c>
      <c r="P180" s="283" t="s">
        <v>155</v>
      </c>
      <c r="Q180" s="283"/>
      <c r="R180" s="75"/>
      <c r="S180" s="32"/>
      <c r="T180" s="32"/>
      <c r="U180" s="32"/>
      <c r="V180" s="32"/>
      <c r="W180" s="33"/>
    </row>
    <row r="181" spans="1:23" s="3" customFormat="1" ht="34.5" customHeight="1">
      <c r="A181" s="283" t="s">
        <v>54</v>
      </c>
      <c r="B181" s="71" t="s">
        <v>323</v>
      </c>
      <c r="C181" s="24"/>
      <c r="D181" s="72"/>
      <c r="E181" s="72"/>
      <c r="F181" s="274"/>
      <c r="G181" s="391"/>
      <c r="H181" s="274"/>
      <c r="I181" s="102"/>
      <c r="J181" s="31"/>
      <c r="K181" s="31"/>
      <c r="L181" s="31"/>
      <c r="M181" s="31"/>
      <c r="N181" s="283"/>
      <c r="O181" s="283"/>
      <c r="P181" s="283" t="s">
        <v>233</v>
      </c>
      <c r="Q181" s="283"/>
      <c r="R181" s="243"/>
      <c r="S181" s="41"/>
      <c r="T181" s="41"/>
      <c r="U181" s="41"/>
      <c r="V181" s="41"/>
      <c r="W181" s="42"/>
    </row>
    <row r="182" spans="1:23" s="2" customFormat="1" ht="37.5">
      <c r="A182" s="283">
        <v>1</v>
      </c>
      <c r="B182" s="71" t="s">
        <v>517</v>
      </c>
      <c r="C182" s="284" t="s">
        <v>6</v>
      </c>
      <c r="D182" s="37">
        <v>63800</v>
      </c>
      <c r="E182" s="37">
        <v>66174</v>
      </c>
      <c r="F182" s="39">
        <f>E182</f>
        <v>66174</v>
      </c>
      <c r="G182" s="392">
        <f>SUM(G183:G186)</f>
        <v>109000</v>
      </c>
      <c r="H182" s="39">
        <v>61500</v>
      </c>
      <c r="I182" s="39">
        <v>66192</v>
      </c>
      <c r="J182" s="39">
        <v>72416</v>
      </c>
      <c r="K182" s="39">
        <v>80003.069999999992</v>
      </c>
      <c r="L182" s="39">
        <v>87600</v>
      </c>
      <c r="M182" s="39">
        <f>L182</f>
        <v>87600</v>
      </c>
      <c r="N182" s="40" t="s">
        <v>475</v>
      </c>
      <c r="O182" s="40" t="s">
        <v>477</v>
      </c>
      <c r="P182" s="283" t="s">
        <v>233</v>
      </c>
      <c r="Q182" s="283" t="s">
        <v>428</v>
      </c>
      <c r="R182" s="243"/>
      <c r="S182" s="32"/>
      <c r="T182" s="32"/>
      <c r="U182" s="32"/>
      <c r="V182" s="32"/>
      <c r="W182" s="33"/>
    </row>
    <row r="183" spans="1:23" s="2" customFormat="1" ht="25.5" customHeight="1">
      <c r="A183" s="283"/>
      <c r="B183" s="87" t="s">
        <v>29</v>
      </c>
      <c r="C183" s="25" t="s">
        <v>6</v>
      </c>
      <c r="D183" s="45">
        <v>142</v>
      </c>
      <c r="E183" s="45">
        <v>148</v>
      </c>
      <c r="F183" s="47">
        <f>E183</f>
        <v>148</v>
      </c>
      <c r="G183" s="393">
        <v>200</v>
      </c>
      <c r="H183" s="47">
        <v>87</v>
      </c>
      <c r="I183" s="47">
        <v>136</v>
      </c>
      <c r="J183" s="47">
        <v>65</v>
      </c>
      <c r="K183" s="47">
        <v>77.52</v>
      </c>
      <c r="L183" s="47">
        <v>82</v>
      </c>
      <c r="M183" s="47">
        <f>L183</f>
        <v>82</v>
      </c>
      <c r="N183" s="48" t="s">
        <v>475</v>
      </c>
      <c r="O183" s="48" t="s">
        <v>476</v>
      </c>
      <c r="P183" s="283"/>
      <c r="Q183" s="283"/>
      <c r="R183" s="243"/>
      <c r="S183" s="32"/>
      <c r="T183" s="32"/>
      <c r="U183" s="32"/>
      <c r="V183" s="32"/>
      <c r="W183" s="33"/>
    </row>
    <row r="184" spans="1:23" s="2" customFormat="1" ht="25.5" customHeight="1">
      <c r="A184" s="283"/>
      <c r="B184" s="87" t="s">
        <v>30</v>
      </c>
      <c r="C184" s="25" t="s">
        <v>6</v>
      </c>
      <c r="D184" s="45">
        <v>63280</v>
      </c>
      <c r="E184" s="45">
        <v>65281</v>
      </c>
      <c r="F184" s="47">
        <f>E184</f>
        <v>65281</v>
      </c>
      <c r="G184" s="393">
        <v>107510</v>
      </c>
      <c r="H184" s="47">
        <v>60629</v>
      </c>
      <c r="I184" s="47">
        <v>65206</v>
      </c>
      <c r="J184" s="47">
        <v>71491</v>
      </c>
      <c r="K184" s="47">
        <v>78998.679999999993</v>
      </c>
      <c r="L184" s="47">
        <v>86499</v>
      </c>
      <c r="M184" s="47">
        <f>L184</f>
        <v>86499</v>
      </c>
      <c r="N184" s="48" t="s">
        <v>475</v>
      </c>
      <c r="O184" s="48" t="s">
        <v>477</v>
      </c>
      <c r="P184" s="283"/>
      <c r="Q184" s="283"/>
      <c r="R184" s="243"/>
      <c r="S184" s="32"/>
      <c r="T184" s="32"/>
      <c r="U184" s="32"/>
      <c r="V184" s="32"/>
      <c r="W184" s="33"/>
    </row>
    <row r="185" spans="1:23" s="2" customFormat="1" ht="25.5" customHeight="1">
      <c r="A185" s="283"/>
      <c r="B185" s="87" t="s">
        <v>31</v>
      </c>
      <c r="C185" s="25" t="s">
        <v>6</v>
      </c>
      <c r="D185" s="45">
        <v>164</v>
      </c>
      <c r="E185" s="45">
        <v>376</v>
      </c>
      <c r="F185" s="47">
        <f>E185</f>
        <v>376</v>
      </c>
      <c r="G185" s="393">
        <v>650</v>
      </c>
      <c r="H185" s="47">
        <v>407</v>
      </c>
      <c r="I185" s="47">
        <v>451</v>
      </c>
      <c r="J185" s="47">
        <v>470</v>
      </c>
      <c r="K185" s="47">
        <v>519.03</v>
      </c>
      <c r="L185" s="47">
        <v>575</v>
      </c>
      <c r="M185" s="47">
        <f>L185</f>
        <v>575</v>
      </c>
      <c r="N185" s="48" t="s">
        <v>475</v>
      </c>
      <c r="O185" s="48" t="s">
        <v>477</v>
      </c>
      <c r="P185" s="283"/>
      <c r="Q185" s="283"/>
      <c r="R185" s="243"/>
      <c r="S185" s="32"/>
      <c r="T185" s="32"/>
      <c r="U185" s="32"/>
      <c r="V185" s="32"/>
      <c r="W185" s="33"/>
    </row>
    <row r="186" spans="1:23" s="2" customFormat="1" ht="37.5">
      <c r="A186" s="283"/>
      <c r="B186" s="87" t="s">
        <v>32</v>
      </c>
      <c r="C186" s="25" t="s">
        <v>6</v>
      </c>
      <c r="D186" s="45">
        <v>214</v>
      </c>
      <c r="E186" s="45">
        <v>369</v>
      </c>
      <c r="F186" s="47">
        <f>E186</f>
        <v>369</v>
      </c>
      <c r="G186" s="393">
        <v>640</v>
      </c>
      <c r="H186" s="47">
        <v>377</v>
      </c>
      <c r="I186" s="47">
        <v>399</v>
      </c>
      <c r="J186" s="47">
        <v>390</v>
      </c>
      <c r="K186" s="47">
        <v>407.84</v>
      </c>
      <c r="L186" s="47">
        <v>444</v>
      </c>
      <c r="M186" s="47">
        <f>L186</f>
        <v>444</v>
      </c>
      <c r="N186" s="48" t="s">
        <v>475</v>
      </c>
      <c r="O186" s="48" t="s">
        <v>477</v>
      </c>
      <c r="P186" s="283"/>
      <c r="Q186" s="283"/>
      <c r="R186" s="243"/>
      <c r="S186" s="32"/>
      <c r="T186" s="32"/>
      <c r="U186" s="32"/>
      <c r="V186" s="32"/>
      <c r="W186" s="33"/>
    </row>
    <row r="187" spans="1:23" s="2" customFormat="1" ht="37.5" customHeight="1">
      <c r="A187" s="283">
        <v>2</v>
      </c>
      <c r="B187" s="71" t="s">
        <v>518</v>
      </c>
      <c r="C187" s="283" t="s">
        <v>69</v>
      </c>
      <c r="D187" s="88">
        <v>108.3</v>
      </c>
      <c r="E187" s="88">
        <v>101.75</v>
      </c>
      <c r="F187" s="137"/>
      <c r="G187" s="394"/>
      <c r="H187" s="39">
        <v>91.5</v>
      </c>
      <c r="I187" s="39">
        <v>113.79</v>
      </c>
      <c r="J187" s="39">
        <v>106.12</v>
      </c>
      <c r="K187" s="31">
        <v>110.4770630799823</v>
      </c>
      <c r="L187" s="31">
        <v>109.49579809874797</v>
      </c>
      <c r="M187" s="47"/>
      <c r="N187" s="24"/>
      <c r="O187" s="24"/>
      <c r="P187" s="283" t="s">
        <v>233</v>
      </c>
      <c r="Q187" s="283"/>
      <c r="R187" s="243"/>
      <c r="S187" s="32"/>
      <c r="T187" s="32"/>
      <c r="U187" s="32"/>
      <c r="V187" s="32"/>
      <c r="W187" s="33"/>
    </row>
    <row r="188" spans="1:23" s="2" customFormat="1" ht="29.25" customHeight="1">
      <c r="A188" s="24"/>
      <c r="B188" s="87" t="s">
        <v>29</v>
      </c>
      <c r="C188" s="24" t="s">
        <v>69</v>
      </c>
      <c r="D188" s="72">
        <v>127.56</v>
      </c>
      <c r="E188" s="72">
        <v>103.14</v>
      </c>
      <c r="F188" s="62"/>
      <c r="G188" s="377"/>
      <c r="H188" s="89">
        <v>76.75</v>
      </c>
      <c r="I188" s="89">
        <v>142.93</v>
      </c>
      <c r="J188" s="24">
        <v>58.81</v>
      </c>
      <c r="K188" s="62">
        <v>119.26153846153846</v>
      </c>
      <c r="L188" s="62">
        <v>105.77915376676987</v>
      </c>
      <c r="M188" s="24"/>
      <c r="N188" s="24"/>
      <c r="O188" s="24"/>
      <c r="P188" s="283"/>
      <c r="Q188" s="283"/>
      <c r="R188" s="243"/>
      <c r="S188" s="32"/>
      <c r="T188" s="32"/>
      <c r="U188" s="32"/>
      <c r="V188" s="32"/>
      <c r="W188" s="33"/>
    </row>
    <row r="189" spans="1:23" s="2" customFormat="1" ht="29.25" customHeight="1">
      <c r="A189" s="24"/>
      <c r="B189" s="87" t="s">
        <v>30</v>
      </c>
      <c r="C189" s="24" t="s">
        <v>69</v>
      </c>
      <c r="D189" s="72">
        <v>107.92</v>
      </c>
      <c r="E189" s="72">
        <v>101.47</v>
      </c>
      <c r="F189" s="62"/>
      <c r="G189" s="377"/>
      <c r="H189" s="89">
        <v>90.61</v>
      </c>
      <c r="I189" s="89">
        <v>113.83</v>
      </c>
      <c r="J189" s="24">
        <v>106.47</v>
      </c>
      <c r="K189" s="62">
        <v>110.50157362465205</v>
      </c>
      <c r="L189" s="62">
        <v>109.49423458721084</v>
      </c>
      <c r="M189" s="24"/>
      <c r="N189" s="24"/>
      <c r="O189" s="24"/>
      <c r="P189" s="283"/>
      <c r="Q189" s="283"/>
      <c r="R189" s="243"/>
      <c r="S189" s="32"/>
      <c r="T189" s="32"/>
      <c r="U189" s="32"/>
      <c r="V189" s="32"/>
      <c r="W189" s="33"/>
    </row>
    <row r="190" spans="1:23" s="2" customFormat="1" ht="29.25" customHeight="1">
      <c r="A190" s="24"/>
      <c r="B190" s="87" t="s">
        <v>31</v>
      </c>
      <c r="C190" s="24" t="s">
        <v>69</v>
      </c>
      <c r="D190" s="72">
        <v>111.88</v>
      </c>
      <c r="E190" s="72">
        <v>103.09</v>
      </c>
      <c r="F190" s="137"/>
      <c r="G190" s="394"/>
      <c r="H190" s="47">
        <v>103.49</v>
      </c>
      <c r="I190" s="47">
        <v>108.12</v>
      </c>
      <c r="J190" s="47">
        <v>105.47</v>
      </c>
      <c r="K190" s="62">
        <v>110.43191489361701</v>
      </c>
      <c r="L190" s="62">
        <v>110.78357705720288</v>
      </c>
      <c r="M190" s="47"/>
      <c r="N190" s="24"/>
      <c r="O190" s="24"/>
      <c r="P190" s="283"/>
      <c r="Q190" s="283"/>
      <c r="R190" s="243"/>
      <c r="S190" s="32"/>
      <c r="T190" s="32"/>
      <c r="U190" s="32"/>
      <c r="V190" s="32"/>
      <c r="W190" s="33"/>
    </row>
    <row r="191" spans="1:23" s="2" customFormat="1" ht="40.5" customHeight="1">
      <c r="A191" s="24"/>
      <c r="B191" s="87" t="s">
        <v>32</v>
      </c>
      <c r="C191" s="24" t="s">
        <v>69</v>
      </c>
      <c r="D191" s="72">
        <v>111.89</v>
      </c>
      <c r="E191" s="72">
        <v>111.22</v>
      </c>
      <c r="F191" s="62"/>
      <c r="G191" s="379"/>
      <c r="H191" s="62">
        <v>104.92</v>
      </c>
      <c r="I191" s="89">
        <v>120.31</v>
      </c>
      <c r="J191" s="24">
        <v>107.82</v>
      </c>
      <c r="K191" s="62">
        <v>104.57435897435896</v>
      </c>
      <c r="L191" s="62">
        <v>108.86622204786191</v>
      </c>
      <c r="M191" s="24"/>
      <c r="N191" s="24"/>
      <c r="O191" s="24"/>
      <c r="P191" s="283"/>
      <c r="Q191" s="283"/>
      <c r="R191" s="243"/>
      <c r="S191" s="32"/>
      <c r="T191" s="32"/>
      <c r="U191" s="32"/>
      <c r="V191" s="32"/>
      <c r="W191" s="33"/>
    </row>
    <row r="192" spans="1:23" s="2" customFormat="1" ht="59.1" customHeight="1">
      <c r="A192" s="283">
        <v>3</v>
      </c>
      <c r="B192" s="71" t="s">
        <v>114</v>
      </c>
      <c r="C192" s="283" t="s">
        <v>69</v>
      </c>
      <c r="D192" s="255">
        <v>18.334005246784336</v>
      </c>
      <c r="E192" s="255">
        <v>18.301380012966565</v>
      </c>
      <c r="F192" s="31"/>
      <c r="G192" s="395">
        <v>20.84</v>
      </c>
      <c r="H192" s="31">
        <v>17.253738029904238</v>
      </c>
      <c r="I192" s="31">
        <v>17.782108484195771</v>
      </c>
      <c r="J192" s="31">
        <v>16.27</v>
      </c>
      <c r="K192" s="31">
        <v>18.27259114384378</v>
      </c>
      <c r="L192" s="31">
        <v>18.612161355431105</v>
      </c>
      <c r="M192" s="102"/>
      <c r="N192" s="283" t="s">
        <v>475</v>
      </c>
      <c r="O192" s="283"/>
      <c r="P192" s="283" t="s">
        <v>233</v>
      </c>
      <c r="Q192" s="283"/>
      <c r="R192" s="75"/>
      <c r="S192" s="32"/>
      <c r="T192" s="32"/>
      <c r="U192" s="32"/>
      <c r="V192" s="32"/>
      <c r="W192" s="33"/>
    </row>
    <row r="193" spans="1:23" s="2" customFormat="1" ht="39.950000000000003" customHeight="1">
      <c r="A193" s="283">
        <v>4</v>
      </c>
      <c r="B193" s="71" t="s">
        <v>147</v>
      </c>
      <c r="C193" s="24"/>
      <c r="D193" s="72"/>
      <c r="E193" s="72"/>
      <c r="F193" s="62"/>
      <c r="G193" s="377"/>
      <c r="H193" s="89"/>
      <c r="I193" s="89"/>
      <c r="J193" s="24"/>
      <c r="K193" s="24"/>
      <c r="L193" s="24"/>
      <c r="M193" s="24"/>
      <c r="N193" s="24"/>
      <c r="O193" s="24"/>
      <c r="P193" s="283" t="s">
        <v>233</v>
      </c>
      <c r="Q193" s="283" t="s">
        <v>428</v>
      </c>
      <c r="R193" s="243"/>
      <c r="S193" s="32"/>
      <c r="T193" s="32"/>
      <c r="U193" s="32"/>
      <c r="V193" s="32"/>
      <c r="W193" s="33"/>
    </row>
    <row r="194" spans="1:23" s="2" customFormat="1" ht="33" customHeight="1">
      <c r="A194" s="24"/>
      <c r="B194" s="87" t="s">
        <v>33</v>
      </c>
      <c r="C194" s="24" t="s">
        <v>34</v>
      </c>
      <c r="D194" s="70">
        <v>8366</v>
      </c>
      <c r="E194" s="70">
        <v>8650</v>
      </c>
      <c r="F194" s="47">
        <f>E194</f>
        <v>8650</v>
      </c>
      <c r="G194" s="363">
        <v>9000</v>
      </c>
      <c r="H194" s="21">
        <v>6343</v>
      </c>
      <c r="I194" s="21">
        <v>9381</v>
      </c>
      <c r="J194" s="21">
        <v>5682</v>
      </c>
      <c r="K194" s="21">
        <v>6750</v>
      </c>
      <c r="L194" s="21">
        <v>7000</v>
      </c>
      <c r="M194" s="21">
        <f>L194</f>
        <v>7000</v>
      </c>
      <c r="N194" s="48" t="s">
        <v>475</v>
      </c>
      <c r="O194" s="48" t="s">
        <v>476</v>
      </c>
      <c r="P194" s="283"/>
      <c r="Q194" s="283"/>
      <c r="R194" s="243"/>
      <c r="S194" s="32"/>
      <c r="T194" s="32"/>
      <c r="U194" s="32"/>
      <c r="V194" s="32"/>
      <c r="W194" s="33"/>
    </row>
    <row r="195" spans="1:23" s="2" customFormat="1" ht="39.950000000000003" customHeight="1">
      <c r="A195" s="24"/>
      <c r="B195" s="87" t="s">
        <v>35</v>
      </c>
      <c r="C195" s="24" t="s">
        <v>36</v>
      </c>
      <c r="D195" s="70">
        <v>312697</v>
      </c>
      <c r="E195" s="70">
        <v>324344</v>
      </c>
      <c r="F195" s="47">
        <f t="shared" ref="F195:F203" si="31">E195</f>
        <v>324344</v>
      </c>
      <c r="G195" s="363">
        <v>515000</v>
      </c>
      <c r="H195" s="21">
        <v>306650</v>
      </c>
      <c r="I195" s="21">
        <v>441138</v>
      </c>
      <c r="J195" s="21">
        <v>448896</v>
      </c>
      <c r="K195" s="21">
        <v>496000</v>
      </c>
      <c r="L195" s="21">
        <v>541000</v>
      </c>
      <c r="M195" s="21">
        <f t="shared" ref="M195:M203" si="32">L195</f>
        <v>541000</v>
      </c>
      <c r="N195" s="48" t="s">
        <v>431</v>
      </c>
      <c r="O195" s="48" t="s">
        <v>477</v>
      </c>
      <c r="P195" s="283"/>
      <c r="Q195" s="283"/>
      <c r="R195" s="243"/>
      <c r="S195" s="103"/>
      <c r="T195" s="103"/>
      <c r="U195" s="32"/>
      <c r="V195" s="32"/>
      <c r="W195" s="33"/>
    </row>
    <row r="196" spans="1:23" s="2" customFormat="1" ht="39.950000000000003" customHeight="1">
      <c r="A196" s="24"/>
      <c r="B196" s="87" t="s">
        <v>37</v>
      </c>
      <c r="C196" s="24" t="s">
        <v>17</v>
      </c>
      <c r="D196" s="70">
        <v>2932</v>
      </c>
      <c r="E196" s="70">
        <v>2699</v>
      </c>
      <c r="F196" s="47">
        <f t="shared" si="31"/>
        <v>2699</v>
      </c>
      <c r="G196" s="363">
        <v>3300</v>
      </c>
      <c r="H196" s="21">
        <v>2590</v>
      </c>
      <c r="I196" s="21">
        <v>1338</v>
      </c>
      <c r="J196" s="21">
        <v>1791</v>
      </c>
      <c r="K196" s="21">
        <v>2100</v>
      </c>
      <c r="L196" s="21">
        <v>2150</v>
      </c>
      <c r="M196" s="21">
        <f t="shared" si="32"/>
        <v>2150</v>
      </c>
      <c r="N196" s="48" t="s">
        <v>475</v>
      </c>
      <c r="O196" s="48" t="s">
        <v>476</v>
      </c>
      <c r="P196" s="283"/>
      <c r="Q196" s="283"/>
      <c r="R196" s="243"/>
      <c r="S196" s="103"/>
      <c r="T196" s="103"/>
      <c r="U196" s="32"/>
      <c r="V196" s="32"/>
      <c r="W196" s="33"/>
    </row>
    <row r="197" spans="1:23" s="2" customFormat="1" ht="39.950000000000003" customHeight="1">
      <c r="A197" s="24"/>
      <c r="B197" s="87" t="s">
        <v>38</v>
      </c>
      <c r="C197" s="24" t="s">
        <v>36</v>
      </c>
      <c r="D197" s="70">
        <v>17720</v>
      </c>
      <c r="E197" s="70">
        <v>14065</v>
      </c>
      <c r="F197" s="47">
        <f t="shared" si="31"/>
        <v>14065</v>
      </c>
      <c r="G197" s="363">
        <v>30000</v>
      </c>
      <c r="H197" s="21">
        <v>13080</v>
      </c>
      <c r="I197" s="21">
        <v>24920</v>
      </c>
      <c r="J197" s="21">
        <v>22395</v>
      </c>
      <c r="K197" s="21">
        <v>27000</v>
      </c>
      <c r="L197" s="21">
        <v>30000</v>
      </c>
      <c r="M197" s="21">
        <f t="shared" si="32"/>
        <v>30000</v>
      </c>
      <c r="N197" s="48" t="s">
        <v>478</v>
      </c>
      <c r="O197" s="48" t="s">
        <v>477</v>
      </c>
      <c r="P197" s="283"/>
      <c r="Q197" s="283"/>
      <c r="R197" s="243"/>
      <c r="S197" s="103"/>
      <c r="T197" s="103"/>
      <c r="U197" s="32"/>
      <c r="V197" s="32"/>
      <c r="W197" s="33"/>
    </row>
    <row r="198" spans="1:23" s="2" customFormat="1" ht="33" customHeight="1">
      <c r="A198" s="24"/>
      <c r="B198" s="87" t="s">
        <v>39</v>
      </c>
      <c r="C198" s="24" t="s">
        <v>419</v>
      </c>
      <c r="D198" s="70">
        <v>1901200</v>
      </c>
      <c r="E198" s="70">
        <v>1971295</v>
      </c>
      <c r="F198" s="21">
        <f t="shared" si="31"/>
        <v>1971295</v>
      </c>
      <c r="G198" s="363">
        <v>3100000</v>
      </c>
      <c r="H198" s="21">
        <v>1828100</v>
      </c>
      <c r="I198" s="21">
        <v>1598051</v>
      </c>
      <c r="J198" s="21">
        <v>1587000</v>
      </c>
      <c r="K198" s="21">
        <v>1815000</v>
      </c>
      <c r="L198" s="21">
        <v>1990000</v>
      </c>
      <c r="M198" s="21">
        <f t="shared" si="32"/>
        <v>1990000</v>
      </c>
      <c r="N198" s="48" t="s">
        <v>475</v>
      </c>
      <c r="O198" s="48" t="s">
        <v>572</v>
      </c>
      <c r="P198" s="283"/>
      <c r="Q198" s="283"/>
      <c r="R198" s="243"/>
      <c r="S198" s="103"/>
      <c r="T198" s="103"/>
      <c r="U198" s="32"/>
      <c r="V198" s="32"/>
      <c r="W198" s="33"/>
    </row>
    <row r="199" spans="1:23" s="2" customFormat="1" ht="33" customHeight="1">
      <c r="A199" s="24"/>
      <c r="B199" s="87" t="s">
        <v>40</v>
      </c>
      <c r="C199" s="24" t="s">
        <v>41</v>
      </c>
      <c r="D199" s="70">
        <v>64414</v>
      </c>
      <c r="E199" s="70">
        <v>52337</v>
      </c>
      <c r="F199" s="47">
        <f t="shared" si="31"/>
        <v>52337</v>
      </c>
      <c r="G199" s="363">
        <v>65000</v>
      </c>
      <c r="H199" s="21">
        <v>43039</v>
      </c>
      <c r="I199" s="21">
        <v>59568</v>
      </c>
      <c r="J199" s="21">
        <v>124593</v>
      </c>
      <c r="K199" s="21">
        <v>86000</v>
      </c>
      <c r="L199" s="21">
        <v>90000</v>
      </c>
      <c r="M199" s="21">
        <f t="shared" si="32"/>
        <v>90000</v>
      </c>
      <c r="N199" s="48" t="s">
        <v>431</v>
      </c>
      <c r="O199" s="48" t="s">
        <v>477</v>
      </c>
      <c r="P199" s="283"/>
      <c r="Q199" s="283"/>
      <c r="R199" s="243"/>
      <c r="S199" s="103"/>
      <c r="T199" s="103"/>
      <c r="U199" s="32"/>
      <c r="V199" s="32"/>
      <c r="W199" s="33"/>
    </row>
    <row r="200" spans="1:23" s="2" customFormat="1" ht="33" customHeight="1">
      <c r="A200" s="24"/>
      <c r="B200" s="87" t="s">
        <v>42</v>
      </c>
      <c r="C200" s="24" t="s">
        <v>43</v>
      </c>
      <c r="D200" s="70">
        <v>8320</v>
      </c>
      <c r="E200" s="70">
        <v>8152</v>
      </c>
      <c r="F200" s="47">
        <f t="shared" si="31"/>
        <v>8152</v>
      </c>
      <c r="G200" s="363">
        <v>15500</v>
      </c>
      <c r="H200" s="21">
        <v>7418</v>
      </c>
      <c r="I200" s="21">
        <v>9157</v>
      </c>
      <c r="J200" s="21">
        <v>7384</v>
      </c>
      <c r="K200" s="21">
        <v>7700</v>
      </c>
      <c r="L200" s="21">
        <v>8500</v>
      </c>
      <c r="M200" s="21">
        <f t="shared" si="32"/>
        <v>8500</v>
      </c>
      <c r="N200" s="48" t="s">
        <v>475</v>
      </c>
      <c r="O200" s="48" t="s">
        <v>477</v>
      </c>
      <c r="P200" s="283"/>
      <c r="Q200" s="283"/>
      <c r="R200" s="243"/>
      <c r="S200" s="103"/>
      <c r="T200" s="103"/>
      <c r="U200" s="32"/>
      <c r="V200" s="32"/>
      <c r="W200" s="33"/>
    </row>
    <row r="201" spans="1:23" s="2" customFormat="1" ht="33" customHeight="1">
      <c r="A201" s="24"/>
      <c r="B201" s="87" t="s">
        <v>44</v>
      </c>
      <c r="C201" s="24" t="s">
        <v>45</v>
      </c>
      <c r="D201" s="70">
        <v>2286</v>
      </c>
      <c r="E201" s="70">
        <v>1793</v>
      </c>
      <c r="F201" s="47">
        <f t="shared" si="31"/>
        <v>1793</v>
      </c>
      <c r="G201" s="363">
        <v>2500</v>
      </c>
      <c r="H201" s="21">
        <v>1649</v>
      </c>
      <c r="I201" s="21">
        <v>1615</v>
      </c>
      <c r="J201" s="21">
        <v>1931</v>
      </c>
      <c r="K201" s="21">
        <v>1800</v>
      </c>
      <c r="L201" s="21">
        <v>1970</v>
      </c>
      <c r="M201" s="21">
        <f t="shared" si="32"/>
        <v>1970</v>
      </c>
      <c r="N201" s="48" t="s">
        <v>475</v>
      </c>
      <c r="O201" s="48" t="s">
        <v>477</v>
      </c>
      <c r="P201" s="283"/>
      <c r="Q201" s="283"/>
      <c r="R201" s="243"/>
      <c r="S201" s="103"/>
      <c r="T201" s="103"/>
      <c r="U201" s="32"/>
      <c r="V201" s="32"/>
      <c r="W201" s="33"/>
    </row>
    <row r="202" spans="1:23" s="3" customFormat="1" ht="41.1" customHeight="1">
      <c r="A202" s="24"/>
      <c r="B202" s="87" t="s">
        <v>46</v>
      </c>
      <c r="C202" s="24" t="s">
        <v>47</v>
      </c>
      <c r="D202" s="70">
        <v>1280</v>
      </c>
      <c r="E202" s="70">
        <v>2482</v>
      </c>
      <c r="F202" s="47">
        <f t="shared" si="31"/>
        <v>2482</v>
      </c>
      <c r="G202" s="363">
        <v>2500</v>
      </c>
      <c r="H202" s="21">
        <v>3151</v>
      </c>
      <c r="I202" s="21">
        <v>4069</v>
      </c>
      <c r="J202" s="21">
        <v>6554</v>
      </c>
      <c r="K202" s="21">
        <v>7600</v>
      </c>
      <c r="L202" s="21">
        <v>8500</v>
      </c>
      <c r="M202" s="21">
        <f t="shared" si="32"/>
        <v>8500</v>
      </c>
      <c r="N202" s="48" t="s">
        <v>431</v>
      </c>
      <c r="O202" s="48" t="s">
        <v>477</v>
      </c>
      <c r="P202" s="283"/>
      <c r="Q202" s="283"/>
      <c r="R202" s="243"/>
      <c r="S202" s="103"/>
      <c r="T202" s="103"/>
      <c r="U202" s="41"/>
      <c r="V202" s="41"/>
      <c r="W202" s="42"/>
    </row>
    <row r="203" spans="1:23" s="2" customFormat="1" ht="33" customHeight="1">
      <c r="A203" s="24"/>
      <c r="B203" s="87" t="s">
        <v>88</v>
      </c>
      <c r="C203" s="24" t="s">
        <v>89</v>
      </c>
      <c r="D203" s="70">
        <v>16770</v>
      </c>
      <c r="E203" s="70">
        <v>24406</v>
      </c>
      <c r="F203" s="47">
        <f t="shared" si="31"/>
        <v>24406</v>
      </c>
      <c r="G203" s="363">
        <v>33000</v>
      </c>
      <c r="H203" s="21">
        <v>18598</v>
      </c>
      <c r="I203" s="21">
        <v>16338</v>
      </c>
      <c r="J203" s="21">
        <v>15345</v>
      </c>
      <c r="K203" s="21">
        <v>20500</v>
      </c>
      <c r="L203" s="21">
        <v>22000</v>
      </c>
      <c r="M203" s="21">
        <f t="shared" si="32"/>
        <v>22000</v>
      </c>
      <c r="N203" s="48" t="s">
        <v>475</v>
      </c>
      <c r="O203" s="48" t="s">
        <v>476</v>
      </c>
      <c r="P203" s="283"/>
      <c r="Q203" s="283"/>
      <c r="R203" s="243"/>
      <c r="S203" s="32"/>
      <c r="T203" s="32"/>
      <c r="U203" s="32"/>
      <c r="V203" s="32"/>
      <c r="W203" s="33"/>
    </row>
    <row r="204" spans="1:23" s="2" customFormat="1" ht="33" customHeight="1">
      <c r="A204" s="283">
        <v>5</v>
      </c>
      <c r="B204" s="84" t="s">
        <v>259</v>
      </c>
      <c r="C204" s="283"/>
      <c r="D204" s="88"/>
      <c r="E204" s="88"/>
      <c r="F204" s="62"/>
      <c r="G204" s="363"/>
      <c r="H204" s="21"/>
      <c r="I204" s="21"/>
      <c r="J204" s="21"/>
      <c r="K204" s="21"/>
      <c r="L204" s="21"/>
      <c r="M204" s="21"/>
      <c r="N204" s="24"/>
      <c r="O204" s="24"/>
      <c r="P204" s="283"/>
      <c r="Q204" s="283"/>
      <c r="R204" s="243"/>
      <c r="S204" s="32"/>
      <c r="T204" s="32"/>
      <c r="U204" s="32"/>
      <c r="V204" s="32"/>
      <c r="W204" s="33"/>
    </row>
    <row r="205" spans="1:23" s="2" customFormat="1" ht="33" customHeight="1">
      <c r="A205" s="283" t="s">
        <v>5</v>
      </c>
      <c r="B205" s="84" t="s">
        <v>522</v>
      </c>
      <c r="C205" s="283"/>
      <c r="D205" s="88"/>
      <c r="E205" s="88">
        <v>4</v>
      </c>
      <c r="F205" s="62">
        <v>4</v>
      </c>
      <c r="G205" s="363"/>
      <c r="H205" s="21">
        <v>4</v>
      </c>
      <c r="I205" s="21">
        <v>4</v>
      </c>
      <c r="J205" s="21">
        <v>4</v>
      </c>
      <c r="K205" s="21">
        <v>4</v>
      </c>
      <c r="L205" s="21">
        <v>4</v>
      </c>
      <c r="M205" s="21">
        <v>4</v>
      </c>
      <c r="N205" s="24"/>
      <c r="O205" s="24" t="s">
        <v>422</v>
      </c>
      <c r="P205" s="283"/>
      <c r="Q205" s="283"/>
      <c r="R205" s="243"/>
      <c r="S205" s="32"/>
      <c r="T205" s="32"/>
      <c r="U205" s="32"/>
      <c r="V205" s="32"/>
      <c r="W205" s="33"/>
    </row>
    <row r="206" spans="1:23" s="2" customFormat="1" ht="47.25" customHeight="1">
      <c r="A206" s="33"/>
      <c r="B206" s="84" t="s">
        <v>537</v>
      </c>
      <c r="C206" s="138" t="s">
        <v>260</v>
      </c>
      <c r="D206" s="139">
        <v>3</v>
      </c>
      <c r="E206" s="139">
        <v>3</v>
      </c>
      <c r="F206" s="62">
        <v>3</v>
      </c>
      <c r="G206" s="363"/>
      <c r="H206" s="21">
        <v>3</v>
      </c>
      <c r="I206" s="21">
        <v>3</v>
      </c>
      <c r="J206" s="21">
        <v>3</v>
      </c>
      <c r="K206" s="21">
        <v>3</v>
      </c>
      <c r="L206" s="21">
        <v>4</v>
      </c>
      <c r="M206" s="21">
        <v>4</v>
      </c>
      <c r="N206" s="48"/>
      <c r="O206" s="48" t="s">
        <v>477</v>
      </c>
      <c r="P206" s="283" t="s">
        <v>398</v>
      </c>
      <c r="Q206" s="283"/>
      <c r="R206" s="75"/>
      <c r="S206" s="32"/>
      <c r="T206" s="32"/>
      <c r="U206" s="32"/>
      <c r="V206" s="32"/>
      <c r="W206" s="33"/>
    </row>
    <row r="207" spans="1:23" s="2" customFormat="1" ht="56.25">
      <c r="A207" s="283"/>
      <c r="B207" s="77" t="s">
        <v>261</v>
      </c>
      <c r="C207" s="97" t="s">
        <v>69</v>
      </c>
      <c r="D207" s="98">
        <v>96.2</v>
      </c>
      <c r="E207" s="98">
        <v>98.65</v>
      </c>
      <c r="F207" s="62">
        <v>98.65</v>
      </c>
      <c r="G207" s="363"/>
      <c r="H207" s="63">
        <v>99.26</v>
      </c>
      <c r="I207" s="63">
        <v>99.29</v>
      </c>
      <c r="J207" s="63">
        <v>89.69</v>
      </c>
      <c r="K207" s="63">
        <v>92.01</v>
      </c>
      <c r="L207" s="63">
        <v>99.17</v>
      </c>
      <c r="M207" s="21">
        <f>L207</f>
        <v>99.17</v>
      </c>
      <c r="N207" s="48"/>
      <c r="O207" s="24" t="s">
        <v>477</v>
      </c>
      <c r="P207" s="283"/>
      <c r="Q207" s="283"/>
      <c r="R207" s="243"/>
      <c r="S207" s="32"/>
      <c r="T207" s="32"/>
      <c r="U207" s="32"/>
      <c r="V207" s="32"/>
      <c r="W207" s="33"/>
    </row>
    <row r="208" spans="1:23" s="2" customFormat="1" ht="32.450000000000003" customHeight="1">
      <c r="A208" s="283"/>
      <c r="B208" s="77" t="s">
        <v>314</v>
      </c>
      <c r="C208" s="97" t="s">
        <v>67</v>
      </c>
      <c r="D208" s="98">
        <v>46</v>
      </c>
      <c r="E208" s="98">
        <v>48</v>
      </c>
      <c r="F208" s="62">
        <v>48</v>
      </c>
      <c r="G208" s="363"/>
      <c r="H208" s="21">
        <v>51</v>
      </c>
      <c r="I208" s="21">
        <v>51</v>
      </c>
      <c r="J208" s="21">
        <v>51</v>
      </c>
      <c r="K208" s="21">
        <v>57</v>
      </c>
      <c r="L208" s="21">
        <v>61</v>
      </c>
      <c r="M208" s="21">
        <f t="shared" ref="M208:M209" si="33">L208</f>
        <v>61</v>
      </c>
      <c r="N208" s="48"/>
      <c r="O208" s="48" t="s">
        <v>477</v>
      </c>
      <c r="P208" s="283"/>
      <c r="Q208" s="283"/>
      <c r="R208" s="243"/>
      <c r="S208" s="32"/>
      <c r="T208" s="32"/>
      <c r="U208" s="32"/>
      <c r="V208" s="32"/>
      <c r="W208" s="33"/>
    </row>
    <row r="209" spans="1:23" s="2" customFormat="1" ht="32.450000000000003" customHeight="1">
      <c r="A209" s="283"/>
      <c r="B209" s="77" t="s">
        <v>315</v>
      </c>
      <c r="C209" s="97" t="s">
        <v>67</v>
      </c>
      <c r="D209" s="98">
        <v>8</v>
      </c>
      <c r="E209" s="98">
        <v>8</v>
      </c>
      <c r="F209" s="64">
        <v>8</v>
      </c>
      <c r="G209" s="364"/>
      <c r="H209" s="79">
        <v>11</v>
      </c>
      <c r="I209" s="79">
        <v>11</v>
      </c>
      <c r="J209" s="21">
        <v>12</v>
      </c>
      <c r="K209" s="21">
        <v>12</v>
      </c>
      <c r="L209" s="21">
        <v>13</v>
      </c>
      <c r="M209" s="21">
        <f t="shared" si="33"/>
        <v>13</v>
      </c>
      <c r="N209" s="48"/>
      <c r="O209" s="48" t="s">
        <v>477</v>
      </c>
      <c r="P209" s="283"/>
      <c r="Q209" s="283"/>
      <c r="R209" s="243"/>
      <c r="S209" s="32"/>
      <c r="T209" s="32"/>
      <c r="U209" s="32"/>
      <c r="V209" s="32"/>
      <c r="W209" s="33"/>
    </row>
    <row r="210" spans="1:23" s="2" customFormat="1" ht="33.950000000000003" customHeight="1">
      <c r="A210" s="283" t="s">
        <v>8</v>
      </c>
      <c r="B210" s="84" t="s">
        <v>523</v>
      </c>
      <c r="C210" s="97"/>
      <c r="D210" s="98"/>
      <c r="E210" s="98">
        <v>16</v>
      </c>
      <c r="F210" s="21">
        <v>16</v>
      </c>
      <c r="G210" s="363"/>
      <c r="H210" s="21">
        <v>16</v>
      </c>
      <c r="I210" s="21">
        <v>16</v>
      </c>
      <c r="J210" s="21">
        <v>15</v>
      </c>
      <c r="K210" s="21">
        <v>16</v>
      </c>
      <c r="L210" s="21">
        <v>17</v>
      </c>
      <c r="M210" s="21">
        <v>17</v>
      </c>
      <c r="N210" s="48"/>
      <c r="O210" s="48" t="s">
        <v>477</v>
      </c>
      <c r="P210" s="283"/>
      <c r="Q210" s="283"/>
      <c r="R210" s="243"/>
      <c r="S210" s="32"/>
      <c r="T210" s="32"/>
      <c r="U210" s="32"/>
      <c r="V210" s="32"/>
      <c r="W210" s="33"/>
    </row>
    <row r="211" spans="1:23" s="2" customFormat="1" ht="45" customHeight="1">
      <c r="A211" s="33"/>
      <c r="B211" s="84" t="s">
        <v>538</v>
      </c>
      <c r="C211" s="138" t="s">
        <v>262</v>
      </c>
      <c r="D211" s="139">
        <v>15</v>
      </c>
      <c r="E211" s="98">
        <v>12</v>
      </c>
      <c r="F211" s="89">
        <v>12</v>
      </c>
      <c r="G211" s="396"/>
      <c r="H211" s="102">
        <v>13</v>
      </c>
      <c r="I211" s="102">
        <v>13</v>
      </c>
      <c r="J211" s="102">
        <v>12</v>
      </c>
      <c r="K211" s="102">
        <v>13</v>
      </c>
      <c r="L211" s="102">
        <v>13</v>
      </c>
      <c r="M211" s="102">
        <f>L211</f>
        <v>13</v>
      </c>
      <c r="N211" s="24"/>
      <c r="O211" s="48" t="s">
        <v>477</v>
      </c>
      <c r="P211" s="283" t="s">
        <v>233</v>
      </c>
      <c r="Q211" s="283" t="s">
        <v>474</v>
      </c>
      <c r="R211" s="75"/>
      <c r="S211" s="32"/>
      <c r="T211" s="32"/>
      <c r="U211" s="32"/>
      <c r="V211" s="32"/>
      <c r="W211" s="33"/>
    </row>
    <row r="212" spans="1:23" s="2" customFormat="1" ht="56.25">
      <c r="A212" s="24"/>
      <c r="B212" s="77" t="s">
        <v>263</v>
      </c>
      <c r="C212" s="97" t="s">
        <v>69</v>
      </c>
      <c r="D212" s="98">
        <v>73</v>
      </c>
      <c r="E212" s="98">
        <v>76</v>
      </c>
      <c r="F212" s="62">
        <f>E212</f>
        <v>76</v>
      </c>
      <c r="G212" s="378"/>
      <c r="H212" s="63">
        <v>74.739999999999995</v>
      </c>
      <c r="I212" s="63">
        <v>77.94</v>
      </c>
      <c r="J212" s="63">
        <v>85.29</v>
      </c>
      <c r="K212" s="63">
        <v>83</v>
      </c>
      <c r="L212" s="63">
        <v>85</v>
      </c>
      <c r="M212" s="63">
        <f>L212</f>
        <v>85</v>
      </c>
      <c r="N212" s="24"/>
      <c r="O212" s="48" t="s">
        <v>477</v>
      </c>
      <c r="P212" s="283"/>
      <c r="Q212" s="283"/>
      <c r="R212" s="243"/>
      <c r="S212" s="32"/>
      <c r="T212" s="32"/>
      <c r="U212" s="32"/>
      <c r="V212" s="32"/>
      <c r="W212" s="33"/>
    </row>
    <row r="213" spans="1:23" s="2" customFormat="1" ht="31.5" customHeight="1">
      <c r="A213" s="24"/>
      <c r="B213" s="77" t="s">
        <v>314</v>
      </c>
      <c r="C213" s="97" t="s">
        <v>67</v>
      </c>
      <c r="D213" s="98">
        <v>47</v>
      </c>
      <c r="E213" s="98">
        <v>50</v>
      </c>
      <c r="F213" s="62">
        <f>E213</f>
        <v>50</v>
      </c>
      <c r="G213" s="378"/>
      <c r="H213" s="63">
        <v>51</v>
      </c>
      <c r="I213" s="63">
        <v>54</v>
      </c>
      <c r="J213" s="63">
        <v>48</v>
      </c>
      <c r="K213" s="63">
        <v>50</v>
      </c>
      <c r="L213" s="63">
        <v>53</v>
      </c>
      <c r="M213" s="63">
        <f>L213</f>
        <v>53</v>
      </c>
      <c r="N213" s="24"/>
      <c r="O213" s="48" t="s">
        <v>477</v>
      </c>
      <c r="P213" s="283"/>
      <c r="Q213" s="283"/>
      <c r="R213" s="243"/>
      <c r="S213" s="32"/>
      <c r="T213" s="32"/>
      <c r="U213" s="32"/>
      <c r="V213" s="32"/>
      <c r="W213" s="33"/>
    </row>
    <row r="214" spans="1:23" s="2" customFormat="1" ht="28.5" customHeight="1">
      <c r="A214" s="24"/>
      <c r="B214" s="77" t="s">
        <v>315</v>
      </c>
      <c r="C214" s="97" t="s">
        <v>67</v>
      </c>
      <c r="D214" s="98">
        <v>2</v>
      </c>
      <c r="E214" s="98">
        <v>2</v>
      </c>
      <c r="F214" s="62">
        <f>E214</f>
        <v>2</v>
      </c>
      <c r="G214" s="378"/>
      <c r="H214" s="63">
        <v>2</v>
      </c>
      <c r="I214" s="63">
        <v>2</v>
      </c>
      <c r="J214" s="63">
        <v>2</v>
      </c>
      <c r="K214" s="63">
        <v>2</v>
      </c>
      <c r="L214" s="63">
        <v>2</v>
      </c>
      <c r="M214" s="63">
        <f>L214</f>
        <v>2</v>
      </c>
      <c r="N214" s="24"/>
      <c r="O214" s="140" t="s">
        <v>422</v>
      </c>
      <c r="P214" s="283"/>
      <c r="Q214" s="283"/>
      <c r="R214" s="243"/>
      <c r="S214" s="32"/>
      <c r="T214" s="32"/>
      <c r="U214" s="32"/>
      <c r="V214" s="32"/>
      <c r="W214" s="33"/>
    </row>
    <row r="215" spans="1:23" s="2" customFormat="1" ht="26.25" customHeight="1">
      <c r="A215" s="283" t="s">
        <v>19</v>
      </c>
      <c r="B215" s="84" t="s">
        <v>316</v>
      </c>
      <c r="C215" s="138" t="s">
        <v>260</v>
      </c>
      <c r="D215" s="98">
        <v>1</v>
      </c>
      <c r="E215" s="98">
        <v>1</v>
      </c>
      <c r="F215" s="141">
        <v>1</v>
      </c>
      <c r="G215" s="397">
        <v>1</v>
      </c>
      <c r="H215" s="97">
        <v>1</v>
      </c>
      <c r="I215" s="97">
        <v>1</v>
      </c>
      <c r="J215" s="97">
        <v>1</v>
      </c>
      <c r="K215" s="97">
        <v>1</v>
      </c>
      <c r="L215" s="97">
        <v>1</v>
      </c>
      <c r="M215" s="97">
        <v>1</v>
      </c>
      <c r="N215" s="48" t="s">
        <v>478</v>
      </c>
      <c r="O215" s="140" t="s">
        <v>422</v>
      </c>
      <c r="P215" s="283"/>
      <c r="Q215" s="283"/>
      <c r="R215" s="243"/>
      <c r="S215" s="32"/>
      <c r="T215" s="32"/>
      <c r="U215" s="32"/>
      <c r="V215" s="32"/>
      <c r="W215" s="33"/>
    </row>
    <row r="216" spans="1:23" s="2" customFormat="1" ht="45" customHeight="1">
      <c r="A216" s="24"/>
      <c r="B216" s="77" t="s">
        <v>317</v>
      </c>
      <c r="C216" s="97" t="s">
        <v>69</v>
      </c>
      <c r="D216" s="98">
        <v>33.9</v>
      </c>
      <c r="E216" s="98">
        <v>33.9</v>
      </c>
      <c r="F216" s="141">
        <v>33.9</v>
      </c>
      <c r="G216" s="378">
        <v>41.095999999999997</v>
      </c>
      <c r="H216" s="81">
        <v>33.9</v>
      </c>
      <c r="I216" s="81">
        <v>33.9</v>
      </c>
      <c r="J216" s="81">
        <v>33.9</v>
      </c>
      <c r="K216" s="81">
        <v>38.798999999999999</v>
      </c>
      <c r="L216" s="81">
        <v>41.095999999999997</v>
      </c>
      <c r="M216" s="81">
        <v>41.095999999999997</v>
      </c>
      <c r="N216" s="97" t="s">
        <v>478</v>
      </c>
      <c r="O216" s="62" t="s">
        <v>477</v>
      </c>
      <c r="P216" s="283"/>
      <c r="Q216" s="283"/>
      <c r="R216" s="243"/>
      <c r="S216" s="32"/>
      <c r="T216" s="32"/>
      <c r="U216" s="32"/>
      <c r="V216" s="32"/>
      <c r="W216" s="33"/>
    </row>
    <row r="217" spans="1:23" s="2" customFormat="1" ht="32.25" customHeight="1">
      <c r="A217" s="24"/>
      <c r="B217" s="77" t="s">
        <v>314</v>
      </c>
      <c r="C217" s="97" t="s">
        <v>67</v>
      </c>
      <c r="D217" s="98">
        <v>4</v>
      </c>
      <c r="E217" s="98">
        <v>4</v>
      </c>
      <c r="F217" s="141">
        <v>4</v>
      </c>
      <c r="G217" s="378">
        <v>8</v>
      </c>
      <c r="H217" s="81">
        <v>4</v>
      </c>
      <c r="I217" s="81">
        <v>4</v>
      </c>
      <c r="J217" s="81">
        <v>4</v>
      </c>
      <c r="K217" s="81">
        <v>5</v>
      </c>
      <c r="L217" s="81">
        <v>8</v>
      </c>
      <c r="M217" s="81">
        <v>8</v>
      </c>
      <c r="N217" s="48" t="s">
        <v>478</v>
      </c>
      <c r="O217" s="140" t="s">
        <v>477</v>
      </c>
      <c r="P217" s="283"/>
      <c r="Q217" s="283"/>
      <c r="R217" s="243"/>
      <c r="S217" s="32"/>
      <c r="T217" s="32"/>
      <c r="U217" s="32"/>
      <c r="V217" s="32"/>
      <c r="W217" s="33"/>
    </row>
    <row r="218" spans="1:23" s="2" customFormat="1" ht="39.75" customHeight="1">
      <c r="A218" s="283" t="s">
        <v>82</v>
      </c>
      <c r="B218" s="71" t="s">
        <v>49</v>
      </c>
      <c r="C218" s="24"/>
      <c r="D218" s="72"/>
      <c r="E218" s="72"/>
      <c r="F218" s="142"/>
      <c r="G218" s="398"/>
      <c r="H218" s="144"/>
      <c r="I218" s="143"/>
      <c r="J218" s="283"/>
      <c r="K218" s="283"/>
      <c r="L218" s="283"/>
      <c r="M218" s="283"/>
      <c r="N218" s="24"/>
      <c r="O218" s="24"/>
      <c r="P218" s="283" t="s">
        <v>233</v>
      </c>
      <c r="Q218" s="283"/>
      <c r="R218" s="243"/>
      <c r="S218" s="32"/>
      <c r="T218" s="32"/>
      <c r="U218" s="32"/>
      <c r="V218" s="32"/>
      <c r="W218" s="33"/>
    </row>
    <row r="219" spans="1:23" s="3" customFormat="1" ht="30.75" customHeight="1">
      <c r="A219" s="283">
        <v>1</v>
      </c>
      <c r="B219" s="71" t="s">
        <v>115</v>
      </c>
      <c r="C219" s="24"/>
      <c r="D219" s="72"/>
      <c r="E219" s="72"/>
      <c r="F219" s="31"/>
      <c r="G219" s="399"/>
      <c r="H219" s="144"/>
      <c r="I219" s="144"/>
      <c r="J219" s="283"/>
      <c r="K219" s="283"/>
      <c r="L219" s="283"/>
      <c r="M219" s="20"/>
      <c r="N219" s="283"/>
      <c r="O219" s="283"/>
      <c r="P219" s="283" t="s">
        <v>233</v>
      </c>
      <c r="Q219" s="283"/>
      <c r="R219" s="243"/>
      <c r="S219" s="41"/>
      <c r="T219" s="41"/>
      <c r="U219" s="41"/>
      <c r="V219" s="41"/>
      <c r="W219" s="42"/>
    </row>
    <row r="220" spans="1:23" s="2" customFormat="1" ht="57.75">
      <c r="A220" s="283" t="s">
        <v>5</v>
      </c>
      <c r="B220" s="71" t="s">
        <v>539</v>
      </c>
      <c r="C220" s="283" t="s">
        <v>6</v>
      </c>
      <c r="D220" s="74">
        <v>96960</v>
      </c>
      <c r="E220" s="74">
        <v>99127.6</v>
      </c>
      <c r="F220" s="39">
        <f>E220</f>
        <v>99127.6</v>
      </c>
      <c r="G220" s="362">
        <v>166000</v>
      </c>
      <c r="H220" s="20">
        <v>94695</v>
      </c>
      <c r="I220" s="20">
        <v>112028</v>
      </c>
      <c r="J220" s="20">
        <v>126469.149</v>
      </c>
      <c r="K220" s="20">
        <v>140800</v>
      </c>
      <c r="L220" s="20">
        <v>160000</v>
      </c>
      <c r="M220" s="20">
        <f>L220</f>
        <v>160000</v>
      </c>
      <c r="N220" s="40" t="s">
        <v>475</v>
      </c>
      <c r="O220" s="40" t="s">
        <v>477</v>
      </c>
      <c r="P220" s="283" t="s">
        <v>233</v>
      </c>
      <c r="Q220" s="283" t="s">
        <v>428</v>
      </c>
      <c r="R220" s="243"/>
      <c r="S220" s="103"/>
      <c r="T220" s="103"/>
      <c r="U220" s="32"/>
      <c r="V220" s="32"/>
      <c r="W220" s="33"/>
    </row>
    <row r="221" spans="1:23" s="3" customFormat="1" ht="27" customHeight="1">
      <c r="A221" s="24"/>
      <c r="B221" s="87" t="s">
        <v>50</v>
      </c>
      <c r="C221" s="24" t="s">
        <v>6</v>
      </c>
      <c r="D221" s="70">
        <v>76173</v>
      </c>
      <c r="E221" s="70">
        <v>80180.5</v>
      </c>
      <c r="F221" s="47">
        <f>E221</f>
        <v>80180.5</v>
      </c>
      <c r="G221" s="363">
        <v>133265</v>
      </c>
      <c r="H221" s="21">
        <v>79579</v>
      </c>
      <c r="I221" s="21">
        <v>89426</v>
      </c>
      <c r="J221" s="21">
        <v>99805.547000000006</v>
      </c>
      <c r="K221" s="21">
        <v>111188</v>
      </c>
      <c r="L221" s="21">
        <v>126170</v>
      </c>
      <c r="M221" s="21">
        <f>L221</f>
        <v>126170</v>
      </c>
      <c r="N221" s="48" t="s">
        <v>475</v>
      </c>
      <c r="O221" s="48" t="s">
        <v>477</v>
      </c>
      <c r="P221" s="283"/>
      <c r="Q221" s="283"/>
      <c r="R221" s="243"/>
      <c r="S221" s="41"/>
      <c r="T221" s="41"/>
      <c r="U221" s="41"/>
      <c r="V221" s="41"/>
      <c r="W221" s="42"/>
    </row>
    <row r="222" spans="1:23" s="2" customFormat="1" ht="27" customHeight="1">
      <c r="A222" s="24"/>
      <c r="B222" s="87" t="s">
        <v>51</v>
      </c>
      <c r="C222" s="24" t="s">
        <v>6</v>
      </c>
      <c r="D222" s="70">
        <v>13370</v>
      </c>
      <c r="E222" s="70">
        <v>12582</v>
      </c>
      <c r="F222" s="47">
        <f>E222</f>
        <v>12582</v>
      </c>
      <c r="G222" s="363">
        <v>21500</v>
      </c>
      <c r="H222" s="21">
        <v>10511</v>
      </c>
      <c r="I222" s="21">
        <v>15061</v>
      </c>
      <c r="J222" s="21">
        <v>18116.859</v>
      </c>
      <c r="K222" s="21">
        <v>20900</v>
      </c>
      <c r="L222" s="21">
        <v>24300</v>
      </c>
      <c r="M222" s="21">
        <f>L222</f>
        <v>24300</v>
      </c>
      <c r="N222" s="48" t="s">
        <v>431</v>
      </c>
      <c r="O222" s="48" t="s">
        <v>477</v>
      </c>
      <c r="P222" s="283"/>
      <c r="Q222" s="283"/>
      <c r="R222" s="243"/>
      <c r="S222" s="32"/>
      <c r="T222" s="32"/>
      <c r="U222" s="32"/>
      <c r="V222" s="32"/>
      <c r="W222" s="33"/>
    </row>
    <row r="223" spans="1:23" s="2" customFormat="1" ht="27" customHeight="1">
      <c r="A223" s="24"/>
      <c r="B223" s="87" t="s">
        <v>52</v>
      </c>
      <c r="C223" s="24" t="s">
        <v>6</v>
      </c>
      <c r="D223" s="70">
        <v>53</v>
      </c>
      <c r="E223" s="70">
        <v>8.5</v>
      </c>
      <c r="F223" s="121">
        <f>E223</f>
        <v>8.5</v>
      </c>
      <c r="G223" s="378">
        <v>35</v>
      </c>
      <c r="H223" s="81">
        <v>6</v>
      </c>
      <c r="I223" s="81">
        <v>24</v>
      </c>
      <c r="J223" s="81">
        <v>47.6</v>
      </c>
      <c r="K223" s="81">
        <v>107</v>
      </c>
      <c r="L223" s="81">
        <v>130</v>
      </c>
      <c r="M223" s="81">
        <f>L223</f>
        <v>130</v>
      </c>
      <c r="N223" s="48" t="s">
        <v>431</v>
      </c>
      <c r="O223" s="48" t="s">
        <v>477</v>
      </c>
      <c r="P223" s="283"/>
      <c r="Q223" s="283"/>
      <c r="R223" s="243"/>
      <c r="S223" s="103"/>
      <c r="T223" s="32"/>
      <c r="U223" s="32"/>
      <c r="V223" s="32"/>
      <c r="W223" s="33"/>
    </row>
    <row r="224" spans="1:23" s="3" customFormat="1" ht="27" customHeight="1">
      <c r="A224" s="24"/>
      <c r="B224" s="87" t="s">
        <v>53</v>
      </c>
      <c r="C224" s="24" t="s">
        <v>6</v>
      </c>
      <c r="D224" s="70">
        <v>7364</v>
      </c>
      <c r="E224" s="70">
        <v>6356.6</v>
      </c>
      <c r="F224" s="70">
        <f>E224</f>
        <v>6356.6</v>
      </c>
      <c r="G224" s="363">
        <v>11200</v>
      </c>
      <c r="H224" s="21">
        <v>4599</v>
      </c>
      <c r="I224" s="21">
        <v>7517</v>
      </c>
      <c r="J224" s="21">
        <v>8499.143</v>
      </c>
      <c r="K224" s="21">
        <v>8605</v>
      </c>
      <c r="L224" s="21">
        <v>9400</v>
      </c>
      <c r="M224" s="21">
        <f>L224</f>
        <v>9400</v>
      </c>
      <c r="N224" s="48" t="s">
        <v>475</v>
      </c>
      <c r="O224" s="48" t="s">
        <v>477</v>
      </c>
      <c r="P224" s="283"/>
      <c r="Q224" s="283"/>
      <c r="R224" s="243"/>
      <c r="S224" s="41"/>
      <c r="T224" s="41"/>
      <c r="U224" s="41"/>
      <c r="V224" s="41"/>
      <c r="W224" s="42"/>
    </row>
    <row r="225" spans="1:23" s="8" customFormat="1" ht="40.5" customHeight="1">
      <c r="A225" s="283" t="s">
        <v>8</v>
      </c>
      <c r="B225" s="71" t="s">
        <v>324</v>
      </c>
      <c r="C225" s="24" t="s">
        <v>325</v>
      </c>
      <c r="D225" s="72" t="s">
        <v>433</v>
      </c>
      <c r="E225" s="72" t="s">
        <v>433</v>
      </c>
      <c r="F225" s="62" t="s">
        <v>433</v>
      </c>
      <c r="G225" s="390" t="s">
        <v>433</v>
      </c>
      <c r="H225" s="24" t="s">
        <v>433</v>
      </c>
      <c r="I225" s="24" t="s">
        <v>433</v>
      </c>
      <c r="J225" s="24" t="s">
        <v>433</v>
      </c>
      <c r="K225" s="24" t="s">
        <v>433</v>
      </c>
      <c r="L225" s="24" t="s">
        <v>433</v>
      </c>
      <c r="M225" s="24" t="s">
        <v>433</v>
      </c>
      <c r="N225" s="24" t="s">
        <v>433</v>
      </c>
      <c r="O225" s="24" t="s">
        <v>433</v>
      </c>
      <c r="P225" s="283" t="s">
        <v>233</v>
      </c>
      <c r="Q225" s="283"/>
      <c r="R225" s="243"/>
      <c r="S225" s="32"/>
      <c r="T225" s="32"/>
      <c r="U225" s="32"/>
      <c r="V225" s="32"/>
      <c r="W225" s="33"/>
    </row>
    <row r="226" spans="1:23" s="3" customFormat="1" ht="56.25">
      <c r="A226" s="283">
        <v>2</v>
      </c>
      <c r="B226" s="71" t="s">
        <v>116</v>
      </c>
      <c r="C226" s="24"/>
      <c r="D226" s="72"/>
      <c r="E226" s="72"/>
      <c r="F226" s="137"/>
      <c r="G226" s="400"/>
      <c r="H226" s="31"/>
      <c r="I226" s="31"/>
      <c r="J226" s="31"/>
      <c r="K226" s="31"/>
      <c r="L226" s="31"/>
      <c r="M226" s="31"/>
      <c r="N226" s="283"/>
      <c r="O226" s="283"/>
      <c r="P226" s="283" t="s">
        <v>404</v>
      </c>
      <c r="Q226" s="283"/>
      <c r="R226" s="246"/>
      <c r="S226" s="41"/>
      <c r="T226" s="41"/>
      <c r="U226" s="41"/>
      <c r="V226" s="41"/>
      <c r="W226" s="42"/>
    </row>
    <row r="227" spans="1:23" s="3" customFormat="1" ht="37.5">
      <c r="A227" s="283" t="s">
        <v>5</v>
      </c>
      <c r="B227" s="71" t="s">
        <v>519</v>
      </c>
      <c r="C227" s="24" t="s">
        <v>55</v>
      </c>
      <c r="D227" s="74">
        <v>1355.55</v>
      </c>
      <c r="E227" s="70">
        <v>1135.4499999999998</v>
      </c>
      <c r="F227" s="145">
        <f>E227</f>
        <v>1135.4499999999998</v>
      </c>
      <c r="G227" s="401">
        <v>1800</v>
      </c>
      <c r="H227" s="21">
        <v>1279.0000000000002</v>
      </c>
      <c r="I227" s="21">
        <v>1729.1399999999999</v>
      </c>
      <c r="J227" s="21">
        <v>1640.4800000000002</v>
      </c>
      <c r="K227" s="21">
        <v>2224</v>
      </c>
      <c r="L227" s="21">
        <v>2300</v>
      </c>
      <c r="M227" s="21">
        <f>L227</f>
        <v>2300</v>
      </c>
      <c r="N227" s="48" t="s">
        <v>431</v>
      </c>
      <c r="O227" s="48" t="s">
        <v>477</v>
      </c>
      <c r="P227" s="24" t="s">
        <v>404</v>
      </c>
      <c r="Q227" s="24" t="s">
        <v>428</v>
      </c>
      <c r="R227" s="246"/>
      <c r="S227" s="41"/>
      <c r="T227" s="41"/>
      <c r="U227" s="41"/>
      <c r="V227" s="41"/>
      <c r="W227" s="42"/>
    </row>
    <row r="228" spans="1:23" s="3" customFormat="1" ht="37.5" customHeight="1">
      <c r="A228" s="283"/>
      <c r="B228" s="71" t="s">
        <v>573</v>
      </c>
      <c r="C228" s="283" t="s">
        <v>55</v>
      </c>
      <c r="D228" s="74">
        <v>1180.67</v>
      </c>
      <c r="E228" s="74">
        <v>1033.4799999999998</v>
      </c>
      <c r="F228" s="20">
        <f t="shared" ref="F228:F244" si="34">E228</f>
        <v>1033.4799999999998</v>
      </c>
      <c r="G228" s="402">
        <v>1600</v>
      </c>
      <c r="H228" s="20">
        <v>1092.3200000000002</v>
      </c>
      <c r="I228" s="20">
        <v>1397.5</v>
      </c>
      <c r="J228" s="20">
        <v>1300.3200000000002</v>
      </c>
      <c r="K228" s="20">
        <v>2000</v>
      </c>
      <c r="L228" s="20">
        <v>2100</v>
      </c>
      <c r="M228" s="21">
        <f>L228</f>
        <v>2100</v>
      </c>
      <c r="N228" s="40" t="s">
        <v>431</v>
      </c>
      <c r="O228" s="40" t="s">
        <v>477</v>
      </c>
      <c r="P228" s="283"/>
      <c r="Q228" s="283"/>
      <c r="R228" s="239" t="s">
        <v>395</v>
      </c>
      <c r="S228" s="146"/>
      <c r="T228" s="41"/>
      <c r="U228" s="41"/>
      <c r="V228" s="41"/>
      <c r="W228" s="42"/>
    </row>
    <row r="229" spans="1:23" s="3" customFormat="1" ht="30" customHeight="1">
      <c r="A229" s="127"/>
      <c r="B229" s="83" t="s">
        <v>56</v>
      </c>
      <c r="C229" s="127"/>
      <c r="D229" s="132"/>
      <c r="E229" s="132"/>
      <c r="F229" s="48"/>
      <c r="G229" s="403"/>
      <c r="H229" s="48"/>
      <c r="I229" s="48"/>
      <c r="J229" s="48"/>
      <c r="K229" s="48"/>
      <c r="L229" s="48"/>
      <c r="M229" s="48"/>
      <c r="N229" s="20"/>
      <c r="O229" s="283"/>
      <c r="P229" s="283"/>
      <c r="Q229" s="283"/>
      <c r="R229" s="243"/>
      <c r="S229" s="41"/>
      <c r="T229" s="41"/>
      <c r="U229" s="41"/>
      <c r="V229" s="41"/>
      <c r="W229" s="42"/>
    </row>
    <row r="230" spans="1:23" s="2" customFormat="1" ht="26.45" customHeight="1">
      <c r="A230" s="24"/>
      <c r="B230" s="87" t="s">
        <v>57</v>
      </c>
      <c r="C230" s="24" t="s">
        <v>55</v>
      </c>
      <c r="D230" s="70">
        <v>923.13</v>
      </c>
      <c r="E230" s="70">
        <v>720.43</v>
      </c>
      <c r="F230" s="137">
        <f t="shared" si="34"/>
        <v>720.43</v>
      </c>
      <c r="G230" s="401">
        <v>1115</v>
      </c>
      <c r="H230" s="21">
        <v>714.2</v>
      </c>
      <c r="I230" s="21">
        <v>897.9</v>
      </c>
      <c r="J230" s="21">
        <v>622</v>
      </c>
      <c r="K230" s="21">
        <v>660</v>
      </c>
      <c r="L230" s="21">
        <v>685</v>
      </c>
      <c r="M230" s="21">
        <f>L230</f>
        <v>685</v>
      </c>
      <c r="N230" s="48" t="s">
        <v>475</v>
      </c>
      <c r="O230" s="48" t="s">
        <v>476</v>
      </c>
      <c r="P230" s="283"/>
      <c r="Q230" s="283"/>
      <c r="R230" s="243"/>
      <c r="S230" s="41"/>
      <c r="T230" s="32"/>
      <c r="U230" s="32"/>
      <c r="V230" s="32"/>
      <c r="W230" s="33"/>
    </row>
    <row r="231" spans="1:23" s="2" customFormat="1" ht="26.45" customHeight="1">
      <c r="A231" s="24"/>
      <c r="B231" s="87" t="s">
        <v>58</v>
      </c>
      <c r="C231" s="24" t="s">
        <v>55</v>
      </c>
      <c r="D231" s="70">
        <v>124.58</v>
      </c>
      <c r="E231" s="70">
        <v>148.5</v>
      </c>
      <c r="F231" s="137">
        <f t="shared" si="34"/>
        <v>148.5</v>
      </c>
      <c r="G231" s="401">
        <v>127</v>
      </c>
      <c r="H231" s="21">
        <v>167.76</v>
      </c>
      <c r="I231" s="21">
        <v>201.76</v>
      </c>
      <c r="J231" s="21">
        <v>307.42</v>
      </c>
      <c r="K231" s="21">
        <v>865</v>
      </c>
      <c r="L231" s="21">
        <v>890</v>
      </c>
      <c r="M231" s="21">
        <f t="shared" ref="M231:M234" si="35">L231</f>
        <v>890</v>
      </c>
      <c r="N231" s="48" t="s">
        <v>431</v>
      </c>
      <c r="O231" s="48" t="s">
        <v>477</v>
      </c>
      <c r="P231" s="283"/>
      <c r="Q231" s="283"/>
      <c r="R231" s="243"/>
      <c r="S231" s="32"/>
      <c r="T231" s="32"/>
      <c r="U231" s="32"/>
      <c r="V231" s="32"/>
      <c r="W231" s="33"/>
    </row>
    <row r="232" spans="1:23" s="3" customFormat="1" ht="31.5" customHeight="1">
      <c r="A232" s="24"/>
      <c r="B232" s="87" t="s">
        <v>59</v>
      </c>
      <c r="C232" s="24" t="s">
        <v>55</v>
      </c>
      <c r="D232" s="70">
        <v>15.05</v>
      </c>
      <c r="E232" s="70">
        <v>16.28</v>
      </c>
      <c r="F232" s="137">
        <f t="shared" si="34"/>
        <v>16.28</v>
      </c>
      <c r="G232" s="401">
        <v>24.7</v>
      </c>
      <c r="H232" s="21">
        <v>15.96</v>
      </c>
      <c r="I232" s="21">
        <v>17.440000000000001</v>
      </c>
      <c r="J232" s="21">
        <v>16.920000000000002</v>
      </c>
      <c r="K232" s="21">
        <v>19</v>
      </c>
      <c r="L232" s="21">
        <v>21</v>
      </c>
      <c r="M232" s="21">
        <f t="shared" si="35"/>
        <v>21</v>
      </c>
      <c r="N232" s="48" t="s">
        <v>475</v>
      </c>
      <c r="O232" s="48" t="s">
        <v>477</v>
      </c>
      <c r="P232" s="283"/>
      <c r="Q232" s="283"/>
      <c r="R232" s="243"/>
      <c r="S232" s="41"/>
      <c r="T232" s="41"/>
      <c r="U232" s="41"/>
      <c r="V232" s="41"/>
      <c r="W232" s="42"/>
    </row>
    <row r="233" spans="1:23" s="2" customFormat="1" ht="26.45" customHeight="1">
      <c r="A233" s="24"/>
      <c r="B233" s="87" t="s">
        <v>60</v>
      </c>
      <c r="C233" s="24" t="s">
        <v>55</v>
      </c>
      <c r="D233" s="70">
        <v>62.27</v>
      </c>
      <c r="E233" s="70">
        <v>84.37</v>
      </c>
      <c r="F233" s="137">
        <f t="shared" si="34"/>
        <v>84.37</v>
      </c>
      <c r="G233" s="401">
        <v>90</v>
      </c>
      <c r="H233" s="21">
        <v>116</v>
      </c>
      <c r="I233" s="21">
        <v>173.4</v>
      </c>
      <c r="J233" s="21">
        <v>169.59</v>
      </c>
      <c r="K233" s="21">
        <v>240</v>
      </c>
      <c r="L233" s="21">
        <v>260</v>
      </c>
      <c r="M233" s="21">
        <f t="shared" si="35"/>
        <v>260</v>
      </c>
      <c r="N233" s="48" t="s">
        <v>431</v>
      </c>
      <c r="O233" s="48" t="s">
        <v>477</v>
      </c>
      <c r="P233" s="283"/>
      <c r="Q233" s="283"/>
      <c r="R233" s="243"/>
      <c r="S233" s="32"/>
      <c r="T233" s="32"/>
      <c r="U233" s="32"/>
      <c r="V233" s="32"/>
      <c r="W233" s="33"/>
    </row>
    <row r="234" spans="1:23" s="2" customFormat="1" ht="26.45" customHeight="1">
      <c r="A234" s="24"/>
      <c r="B234" s="87" t="s">
        <v>326</v>
      </c>
      <c r="C234" s="24" t="s">
        <v>55</v>
      </c>
      <c r="D234" s="70">
        <v>55.64</v>
      </c>
      <c r="E234" s="70">
        <v>63.9</v>
      </c>
      <c r="F234" s="137">
        <f t="shared" si="34"/>
        <v>63.9</v>
      </c>
      <c r="G234" s="401">
        <v>243.3</v>
      </c>
      <c r="H234" s="21">
        <v>78.400000000000006</v>
      </c>
      <c r="I234" s="21">
        <v>107</v>
      </c>
      <c r="J234" s="21">
        <v>184.39</v>
      </c>
      <c r="K234" s="21">
        <v>216</v>
      </c>
      <c r="L234" s="21">
        <v>244</v>
      </c>
      <c r="M234" s="21">
        <f t="shared" si="35"/>
        <v>244</v>
      </c>
      <c r="N234" s="48" t="s">
        <v>431</v>
      </c>
      <c r="O234" s="48" t="s">
        <v>477</v>
      </c>
      <c r="P234" s="283"/>
      <c r="Q234" s="283"/>
      <c r="R234" s="243"/>
      <c r="S234" s="32"/>
      <c r="T234" s="32"/>
      <c r="U234" s="32"/>
      <c r="V234" s="32"/>
      <c r="W234" s="33"/>
    </row>
    <row r="235" spans="1:23" s="2" customFormat="1" ht="26.45" customHeight="1">
      <c r="A235" s="24"/>
      <c r="B235" s="87" t="s">
        <v>570</v>
      </c>
      <c r="C235" s="24" t="s">
        <v>55</v>
      </c>
      <c r="D235" s="70"/>
      <c r="E235" s="70">
        <v>101.97</v>
      </c>
      <c r="F235" s="137">
        <f t="shared" si="34"/>
        <v>101.97</v>
      </c>
      <c r="G235" s="401">
        <v>200</v>
      </c>
      <c r="H235" s="21">
        <v>186.68</v>
      </c>
      <c r="I235" s="21">
        <v>331.64</v>
      </c>
      <c r="J235" s="21">
        <v>340.16</v>
      </c>
      <c r="K235" s="21">
        <v>224</v>
      </c>
      <c r="L235" s="21">
        <v>200</v>
      </c>
      <c r="M235" s="21">
        <v>200</v>
      </c>
      <c r="N235" s="48" t="s">
        <v>478</v>
      </c>
      <c r="O235" s="48" t="s">
        <v>477</v>
      </c>
      <c r="P235" s="283"/>
      <c r="Q235" s="283"/>
      <c r="R235" s="243"/>
      <c r="S235" s="32"/>
      <c r="T235" s="32"/>
      <c r="U235" s="32"/>
      <c r="V235" s="32"/>
      <c r="W235" s="33"/>
    </row>
    <row r="236" spans="1:23" s="3" customFormat="1" ht="56.25">
      <c r="A236" s="283" t="s">
        <v>8</v>
      </c>
      <c r="B236" s="71" t="s">
        <v>61</v>
      </c>
      <c r="C236" s="283" t="s">
        <v>55</v>
      </c>
      <c r="D236" s="74">
        <v>389.28</v>
      </c>
      <c r="E236" s="74">
        <v>376.29</v>
      </c>
      <c r="F236" s="339">
        <f t="shared" si="34"/>
        <v>376.29</v>
      </c>
      <c r="G236" s="402">
        <v>450</v>
      </c>
      <c r="H236" s="20">
        <v>448.33000000000004</v>
      </c>
      <c r="I236" s="20">
        <v>795.58999999999992</v>
      </c>
      <c r="J236" s="20">
        <v>826.37999999999988</v>
      </c>
      <c r="K236" s="20">
        <v>840</v>
      </c>
      <c r="L236" s="20">
        <v>880</v>
      </c>
      <c r="M236" s="20">
        <f>L236</f>
        <v>880</v>
      </c>
      <c r="N236" s="40" t="s">
        <v>431</v>
      </c>
      <c r="O236" s="48" t="s">
        <v>477</v>
      </c>
      <c r="P236" s="283" t="s">
        <v>404</v>
      </c>
      <c r="Q236" s="283" t="s">
        <v>428</v>
      </c>
      <c r="R236" s="75"/>
      <c r="S236" s="146"/>
      <c r="T236" s="146"/>
      <c r="U236" s="41"/>
      <c r="V236" s="41"/>
      <c r="W236" s="42"/>
    </row>
    <row r="237" spans="1:23" s="2" customFormat="1" ht="23.45" customHeight="1">
      <c r="A237" s="24"/>
      <c r="B237" s="83" t="s">
        <v>62</v>
      </c>
      <c r="C237" s="24"/>
      <c r="D237" s="70"/>
      <c r="E237" s="70"/>
      <c r="F237" s="137"/>
      <c r="G237" s="401"/>
      <c r="H237" s="21"/>
      <c r="I237" s="21"/>
      <c r="J237" s="21"/>
      <c r="K237" s="21"/>
      <c r="L237" s="21"/>
      <c r="M237" s="21"/>
      <c r="N237" s="21"/>
      <c r="O237" s="24"/>
      <c r="P237" s="283"/>
      <c r="Q237" s="283"/>
      <c r="R237" s="243"/>
      <c r="S237" s="32"/>
      <c r="T237" s="32"/>
      <c r="U237" s="32"/>
      <c r="V237" s="32"/>
      <c r="W237" s="33"/>
    </row>
    <row r="238" spans="1:23" s="3" customFormat="1" ht="23.45" customHeight="1">
      <c r="A238" s="24"/>
      <c r="B238" s="87" t="s">
        <v>63</v>
      </c>
      <c r="C238" s="24" t="s">
        <v>55</v>
      </c>
      <c r="D238" s="70">
        <v>277.12</v>
      </c>
      <c r="E238" s="70">
        <v>218.09</v>
      </c>
      <c r="F238" s="137">
        <f t="shared" si="34"/>
        <v>218.09</v>
      </c>
      <c r="G238" s="401">
        <v>220</v>
      </c>
      <c r="H238" s="21">
        <v>178.79</v>
      </c>
      <c r="I238" s="21">
        <v>395.04</v>
      </c>
      <c r="J238" s="21">
        <v>434.05</v>
      </c>
      <c r="K238" s="21">
        <v>369</v>
      </c>
      <c r="L238" s="21">
        <v>380</v>
      </c>
      <c r="M238" s="21">
        <f>L238</f>
        <v>380</v>
      </c>
      <c r="N238" s="48" t="s">
        <v>431</v>
      </c>
      <c r="O238" s="48" t="s">
        <v>477</v>
      </c>
      <c r="P238" s="283"/>
      <c r="Q238" s="283"/>
      <c r="R238" s="243"/>
      <c r="S238" s="41"/>
      <c r="T238" s="41"/>
      <c r="U238" s="41"/>
      <c r="V238" s="41"/>
      <c r="W238" s="42"/>
    </row>
    <row r="239" spans="1:23" s="2" customFormat="1" ht="23.45" customHeight="1">
      <c r="A239" s="24"/>
      <c r="B239" s="87" t="s">
        <v>327</v>
      </c>
      <c r="C239" s="24" t="s">
        <v>55</v>
      </c>
      <c r="D239" s="70">
        <v>38.69</v>
      </c>
      <c r="E239" s="70">
        <v>37.450000000000003</v>
      </c>
      <c r="F239" s="137">
        <f t="shared" si="34"/>
        <v>37.450000000000003</v>
      </c>
      <c r="G239" s="401">
        <v>45</v>
      </c>
      <c r="H239" s="21">
        <v>26.83</v>
      </c>
      <c r="I239" s="21">
        <v>33.049999999999997</v>
      </c>
      <c r="J239" s="21">
        <v>52.26</v>
      </c>
      <c r="K239" s="21">
        <v>41</v>
      </c>
      <c r="L239" s="21">
        <v>42</v>
      </c>
      <c r="M239" s="21">
        <f t="shared" ref="M239:M244" si="36">L239</f>
        <v>42</v>
      </c>
      <c r="N239" s="48" t="s">
        <v>475</v>
      </c>
      <c r="O239" s="48" t="s">
        <v>477</v>
      </c>
      <c r="P239" s="283"/>
      <c r="Q239" s="283"/>
      <c r="R239" s="243"/>
      <c r="S239" s="32"/>
      <c r="T239" s="32"/>
      <c r="U239" s="32"/>
      <c r="V239" s="32"/>
      <c r="W239" s="33"/>
    </row>
    <row r="240" spans="1:23" s="2" customFormat="1" ht="23.45" customHeight="1">
      <c r="A240" s="24"/>
      <c r="B240" s="87" t="s">
        <v>64</v>
      </c>
      <c r="C240" s="24" t="s">
        <v>55</v>
      </c>
      <c r="D240" s="70">
        <v>25.88</v>
      </c>
      <c r="E240" s="70">
        <v>68.27</v>
      </c>
      <c r="F240" s="137">
        <f t="shared" si="34"/>
        <v>68.27</v>
      </c>
      <c r="G240" s="401">
        <v>30</v>
      </c>
      <c r="H240" s="21">
        <v>70.3</v>
      </c>
      <c r="I240" s="21">
        <v>119.94</v>
      </c>
      <c r="J240" s="21">
        <v>88.5</v>
      </c>
      <c r="K240" s="21">
        <v>95</v>
      </c>
      <c r="L240" s="21">
        <v>105</v>
      </c>
      <c r="M240" s="21">
        <f t="shared" si="36"/>
        <v>105</v>
      </c>
      <c r="N240" s="48" t="s">
        <v>431</v>
      </c>
      <c r="O240" s="48" t="s">
        <v>477</v>
      </c>
      <c r="P240" s="283"/>
      <c r="Q240" s="283"/>
      <c r="R240" s="243"/>
      <c r="S240" s="32"/>
      <c r="T240" s="32"/>
      <c r="U240" s="32"/>
      <c r="V240" s="32"/>
      <c r="W240" s="33"/>
    </row>
    <row r="241" spans="1:23" s="2" customFormat="1" ht="23.45" customHeight="1">
      <c r="A241" s="24"/>
      <c r="B241" s="87" t="s">
        <v>65</v>
      </c>
      <c r="C241" s="24" t="s">
        <v>55</v>
      </c>
      <c r="D241" s="70">
        <v>47.59</v>
      </c>
      <c r="E241" s="70">
        <v>52.48</v>
      </c>
      <c r="F241" s="137">
        <f t="shared" si="34"/>
        <v>52.48</v>
      </c>
      <c r="G241" s="401">
        <v>155</v>
      </c>
      <c r="H241" s="21">
        <v>172.41</v>
      </c>
      <c r="I241" s="21">
        <v>247.56</v>
      </c>
      <c r="J241" s="21">
        <v>251.57</v>
      </c>
      <c r="K241" s="21">
        <v>335</v>
      </c>
      <c r="L241" s="21">
        <v>353</v>
      </c>
      <c r="M241" s="21">
        <f t="shared" si="36"/>
        <v>353</v>
      </c>
      <c r="N241" s="48" t="s">
        <v>431</v>
      </c>
      <c r="O241" s="48" t="s">
        <v>477</v>
      </c>
      <c r="P241" s="283"/>
      <c r="Q241" s="283"/>
      <c r="R241" s="243"/>
      <c r="S241" s="32"/>
      <c r="T241" s="32"/>
      <c r="U241" s="32"/>
      <c r="V241" s="32"/>
      <c r="W241" s="33"/>
    </row>
    <row r="242" spans="1:23" s="3" customFormat="1" ht="39.6" customHeight="1">
      <c r="A242" s="283" t="s">
        <v>19</v>
      </c>
      <c r="B242" s="71" t="s">
        <v>224</v>
      </c>
      <c r="C242" s="283" t="s">
        <v>55</v>
      </c>
      <c r="D242" s="74">
        <f>D243+D244</f>
        <v>133.44999999999999</v>
      </c>
      <c r="E242" s="74">
        <f>E243+E244</f>
        <v>203.89</v>
      </c>
      <c r="F242" s="20">
        <f>F244+F243</f>
        <v>203.89</v>
      </c>
      <c r="G242" s="362">
        <f t="shared" ref="G242:M242" si="37">G244+G243</f>
        <v>280</v>
      </c>
      <c r="H242" s="20">
        <f t="shared" si="37"/>
        <v>195</v>
      </c>
      <c r="I242" s="20">
        <f t="shared" si="37"/>
        <v>248.05</v>
      </c>
      <c r="J242" s="20">
        <f t="shared" si="37"/>
        <v>311.73</v>
      </c>
      <c r="K242" s="20">
        <f t="shared" si="37"/>
        <v>850</v>
      </c>
      <c r="L242" s="20">
        <f t="shared" si="37"/>
        <v>900</v>
      </c>
      <c r="M242" s="20">
        <f t="shared" si="37"/>
        <v>900</v>
      </c>
      <c r="N242" s="40" t="s">
        <v>431</v>
      </c>
      <c r="O242" s="48" t="s">
        <v>477</v>
      </c>
      <c r="P242" s="283" t="s">
        <v>404</v>
      </c>
      <c r="Q242" s="283"/>
      <c r="R242" s="75"/>
      <c r="S242" s="146"/>
      <c r="T242" s="146"/>
      <c r="U242" s="41"/>
      <c r="V242" s="41"/>
      <c r="W242" s="42"/>
    </row>
    <row r="243" spans="1:23" s="3" customFormat="1" ht="26.1" customHeight="1">
      <c r="A243" s="24"/>
      <c r="B243" s="77" t="s">
        <v>225</v>
      </c>
      <c r="C243" s="24" t="s">
        <v>55</v>
      </c>
      <c r="D243" s="70">
        <v>114.19</v>
      </c>
      <c r="E243" s="70">
        <v>119.75</v>
      </c>
      <c r="F243" s="21">
        <f t="shared" si="34"/>
        <v>119.75</v>
      </c>
      <c r="G243" s="401">
        <v>160</v>
      </c>
      <c r="H243" s="21">
        <v>83.95</v>
      </c>
      <c r="I243" s="21">
        <v>111.61</v>
      </c>
      <c r="J243" s="21">
        <v>93.13</v>
      </c>
      <c r="K243" s="21">
        <v>100</v>
      </c>
      <c r="L243" s="21">
        <v>105</v>
      </c>
      <c r="M243" s="21">
        <f t="shared" si="36"/>
        <v>105</v>
      </c>
      <c r="N243" s="48" t="s">
        <v>475</v>
      </c>
      <c r="O243" s="48" t="s">
        <v>476</v>
      </c>
      <c r="P243" s="283"/>
      <c r="Q243" s="283"/>
      <c r="R243" s="243"/>
      <c r="S243" s="41"/>
      <c r="T243" s="41"/>
      <c r="U243" s="41"/>
      <c r="V243" s="41"/>
      <c r="W243" s="42"/>
    </row>
    <row r="244" spans="1:23" s="2" customFormat="1" ht="26.1" customHeight="1">
      <c r="A244" s="24"/>
      <c r="B244" s="77" t="s">
        <v>226</v>
      </c>
      <c r="C244" s="24" t="s">
        <v>55</v>
      </c>
      <c r="D244" s="70">
        <v>19.260000000000002</v>
      </c>
      <c r="E244" s="70">
        <v>84.14</v>
      </c>
      <c r="F244" s="21">
        <f t="shared" si="34"/>
        <v>84.14</v>
      </c>
      <c r="G244" s="401">
        <v>120</v>
      </c>
      <c r="H244" s="21">
        <v>111.05</v>
      </c>
      <c r="I244" s="21">
        <v>136.44</v>
      </c>
      <c r="J244" s="21">
        <v>218.6</v>
      </c>
      <c r="K244" s="21">
        <v>750</v>
      </c>
      <c r="L244" s="21">
        <v>795</v>
      </c>
      <c r="M244" s="21">
        <f t="shared" si="36"/>
        <v>795</v>
      </c>
      <c r="N244" s="48" t="s">
        <v>431</v>
      </c>
      <c r="O244" s="48" t="s">
        <v>477</v>
      </c>
      <c r="P244" s="283"/>
      <c r="Q244" s="283"/>
      <c r="R244" s="243"/>
      <c r="S244" s="32"/>
      <c r="T244" s="32"/>
      <c r="U244" s="32"/>
      <c r="V244" s="32"/>
      <c r="W244" s="33"/>
    </row>
    <row r="245" spans="1:23" s="2" customFormat="1" ht="37.5">
      <c r="A245" s="283">
        <v>3</v>
      </c>
      <c r="B245" s="71" t="s">
        <v>117</v>
      </c>
      <c r="C245" s="24"/>
      <c r="D245" s="72"/>
      <c r="E245" s="45"/>
      <c r="F245" s="45"/>
      <c r="G245" s="404"/>
      <c r="H245" s="45"/>
      <c r="I245" s="45"/>
      <c r="J245" s="45"/>
      <c r="K245" s="45"/>
      <c r="L245" s="45"/>
      <c r="M245" s="45"/>
      <c r="N245" s="24"/>
      <c r="O245" s="24"/>
      <c r="P245" s="283" t="s">
        <v>150</v>
      </c>
      <c r="Q245" s="283" t="s">
        <v>430</v>
      </c>
      <c r="R245" s="243"/>
      <c r="S245" s="32"/>
      <c r="T245" s="32"/>
      <c r="U245" s="32"/>
      <c r="V245" s="32"/>
      <c r="W245" s="33"/>
    </row>
    <row r="246" spans="1:23" s="2" customFormat="1" ht="31.5" customHeight="1">
      <c r="A246" s="24"/>
      <c r="B246" s="77" t="s">
        <v>197</v>
      </c>
      <c r="C246" s="24" t="s">
        <v>548</v>
      </c>
      <c r="D246" s="70">
        <v>3953891</v>
      </c>
      <c r="E246" s="70">
        <v>4000</v>
      </c>
      <c r="F246" s="21">
        <v>17661.762999999999</v>
      </c>
      <c r="G246" s="363">
        <v>17250</v>
      </c>
      <c r="H246" s="21">
        <v>1487.5530000000001</v>
      </c>
      <c r="I246" s="21">
        <v>3521.1190000000001</v>
      </c>
      <c r="J246" s="21">
        <v>4034</v>
      </c>
      <c r="K246" s="21">
        <v>4300</v>
      </c>
      <c r="L246" s="21">
        <v>5000</v>
      </c>
      <c r="M246" s="21">
        <f>H246+I246+J246+K246+L246</f>
        <v>18342.671999999999</v>
      </c>
      <c r="N246" s="48" t="s">
        <v>431</v>
      </c>
      <c r="O246" s="48" t="s">
        <v>477</v>
      </c>
      <c r="P246" s="283"/>
      <c r="Q246" s="283"/>
      <c r="R246" s="243"/>
      <c r="S246" s="32"/>
      <c r="T246" s="32"/>
      <c r="U246" s="32"/>
      <c r="V246" s="32"/>
      <c r="W246" s="33"/>
    </row>
    <row r="247" spans="1:23" s="3" customFormat="1" ht="31.5" customHeight="1">
      <c r="A247" s="24"/>
      <c r="B247" s="83" t="s">
        <v>199</v>
      </c>
      <c r="C247" s="127" t="s">
        <v>449</v>
      </c>
      <c r="D247" s="70">
        <v>85837</v>
      </c>
      <c r="E247" s="70">
        <v>28.861999999999998</v>
      </c>
      <c r="F247" s="21">
        <v>425</v>
      </c>
      <c r="G247" s="363">
        <v>321</v>
      </c>
      <c r="H247" s="63">
        <v>0.22</v>
      </c>
      <c r="I247" s="112">
        <v>1.175</v>
      </c>
      <c r="J247" s="112">
        <v>9.234</v>
      </c>
      <c r="K247" s="63">
        <v>39</v>
      </c>
      <c r="L247" s="63">
        <v>60</v>
      </c>
      <c r="M247" s="21">
        <f>H247+I247+J247+K247+L247</f>
        <v>109.62899999999999</v>
      </c>
      <c r="N247" s="48" t="s">
        <v>475</v>
      </c>
      <c r="O247" s="48" t="s">
        <v>476</v>
      </c>
      <c r="P247" s="283"/>
      <c r="Q247" s="283"/>
      <c r="R247" s="243"/>
      <c r="S247" s="41"/>
      <c r="T247" s="41"/>
      <c r="U247" s="41"/>
      <c r="V247" s="41"/>
      <c r="W247" s="42"/>
    </row>
    <row r="248" spans="1:23" s="2" customFormat="1" ht="31.5" customHeight="1">
      <c r="A248" s="24"/>
      <c r="B248" s="77" t="s">
        <v>198</v>
      </c>
      <c r="C248" s="24" t="s">
        <v>6</v>
      </c>
      <c r="D248" s="70">
        <v>1051</v>
      </c>
      <c r="E248" s="70">
        <v>841</v>
      </c>
      <c r="F248" s="21">
        <v>4300</v>
      </c>
      <c r="G248" s="363">
        <v>5530</v>
      </c>
      <c r="H248" s="21">
        <v>564.33399999999995</v>
      </c>
      <c r="I248" s="21">
        <v>1664</v>
      </c>
      <c r="J248" s="21">
        <v>1900</v>
      </c>
      <c r="K248" s="21">
        <v>2170</v>
      </c>
      <c r="L248" s="21">
        <v>2100</v>
      </c>
      <c r="M248" s="21">
        <f>H248+I248+J248+K248+L248</f>
        <v>8398.3339999999989</v>
      </c>
      <c r="N248" s="48" t="s">
        <v>431</v>
      </c>
      <c r="O248" s="48" t="s">
        <v>477</v>
      </c>
      <c r="P248" s="283"/>
      <c r="Q248" s="283"/>
      <c r="R248" s="243"/>
      <c r="S248" s="32"/>
      <c r="T248" s="32"/>
      <c r="U248" s="32"/>
      <c r="V248" s="32"/>
      <c r="W248" s="33"/>
    </row>
    <row r="249" spans="1:23" s="2" customFormat="1" ht="39.75" customHeight="1">
      <c r="A249" s="24"/>
      <c r="B249" s="77" t="s">
        <v>480</v>
      </c>
      <c r="C249" s="24" t="s">
        <v>481</v>
      </c>
      <c r="D249" s="70">
        <v>4</v>
      </c>
      <c r="E249" s="70">
        <v>4</v>
      </c>
      <c r="F249" s="21">
        <v>4</v>
      </c>
      <c r="G249" s="363">
        <v>13</v>
      </c>
      <c r="H249" s="21">
        <v>7</v>
      </c>
      <c r="I249" s="21">
        <v>9</v>
      </c>
      <c r="J249" s="21">
        <v>11</v>
      </c>
      <c r="K249" s="21">
        <v>12</v>
      </c>
      <c r="L249" s="21">
        <v>13</v>
      </c>
      <c r="M249" s="21">
        <v>13</v>
      </c>
      <c r="N249" s="48" t="s">
        <v>478</v>
      </c>
      <c r="O249" s="48" t="s">
        <v>477</v>
      </c>
      <c r="P249" s="283"/>
      <c r="Q249" s="283"/>
      <c r="R249" s="243"/>
      <c r="S249" s="32"/>
      <c r="T249" s="32"/>
      <c r="U249" s="32"/>
      <c r="V249" s="32"/>
      <c r="W249" s="33"/>
    </row>
    <row r="250" spans="1:23" s="2" customFormat="1" ht="41.1" customHeight="1">
      <c r="A250" s="284" t="s">
        <v>83</v>
      </c>
      <c r="B250" s="147" t="s">
        <v>72</v>
      </c>
      <c r="C250" s="25"/>
      <c r="D250" s="100"/>
      <c r="E250" s="256"/>
      <c r="F250" s="256"/>
      <c r="G250" s="405"/>
      <c r="H250" s="256"/>
      <c r="I250" s="256"/>
      <c r="J250" s="256"/>
      <c r="K250" s="256"/>
      <c r="L250" s="256"/>
      <c r="M250" s="256"/>
      <c r="N250" s="24"/>
      <c r="O250" s="24"/>
      <c r="P250" s="283"/>
      <c r="Q250" s="283"/>
      <c r="R250" s="243"/>
      <c r="S250" s="32"/>
      <c r="T250" s="32"/>
      <c r="U250" s="32"/>
      <c r="V250" s="32"/>
      <c r="W250" s="33"/>
    </row>
    <row r="251" spans="1:23" s="2" customFormat="1" ht="37.5">
      <c r="A251" s="284">
        <v>1</v>
      </c>
      <c r="B251" s="147" t="s">
        <v>328</v>
      </c>
      <c r="C251" s="283" t="s">
        <v>120</v>
      </c>
      <c r="D251" s="70">
        <v>1598754</v>
      </c>
      <c r="E251" s="80">
        <v>1600.0139999999999</v>
      </c>
      <c r="F251" s="81">
        <v>1600.0139999999999</v>
      </c>
      <c r="G251" s="378">
        <v>1605</v>
      </c>
      <c r="H251" s="81">
        <v>1601.306</v>
      </c>
      <c r="I251" s="81">
        <v>1600.17</v>
      </c>
      <c r="J251" s="81">
        <v>1600.25</v>
      </c>
      <c r="K251" s="81">
        <v>1601.12</v>
      </c>
      <c r="L251" s="81">
        <v>1603.5</v>
      </c>
      <c r="M251" s="81">
        <v>1603.5</v>
      </c>
      <c r="N251" s="48" t="s">
        <v>475</v>
      </c>
      <c r="O251" s="48" t="s">
        <v>477</v>
      </c>
      <c r="P251" s="283" t="s">
        <v>405</v>
      </c>
      <c r="Q251" s="283" t="s">
        <v>428</v>
      </c>
      <c r="R251" s="243"/>
      <c r="S251" s="32"/>
      <c r="T251" s="32"/>
      <c r="U251" s="32"/>
      <c r="V251" s="32"/>
      <c r="W251" s="33"/>
    </row>
    <row r="252" spans="1:23" s="2" customFormat="1" ht="34.5" customHeight="1">
      <c r="A252" s="284"/>
      <c r="B252" s="147" t="s">
        <v>549</v>
      </c>
      <c r="C252" s="283" t="s">
        <v>69</v>
      </c>
      <c r="D252" s="70"/>
      <c r="E252" s="80"/>
      <c r="F252" s="81"/>
      <c r="G252" s="378"/>
      <c r="H252" s="112">
        <f>H251/E251*100-100</f>
        <v>8.0749293443687975E-2</v>
      </c>
      <c r="I252" s="112">
        <f>I251/H251*100-100</f>
        <v>-7.0942093516165983E-2</v>
      </c>
      <c r="J252" s="112">
        <f>J251/I251*100-100</f>
        <v>4.9994688064316506E-3</v>
      </c>
      <c r="K252" s="112">
        <f>K251/J251*100-100</f>
        <v>5.4366505233559792E-2</v>
      </c>
      <c r="L252" s="112">
        <f>L251/K251*100-100</f>
        <v>0.14864594783652763</v>
      </c>
      <c r="M252" s="112">
        <f>(M251/E251)^(1/5)*100-100</f>
        <v>4.3536693340868737E-2</v>
      </c>
      <c r="N252" s="48"/>
      <c r="O252" s="48"/>
      <c r="P252" s="283"/>
      <c r="Q252" s="283"/>
      <c r="R252" s="243"/>
      <c r="S252" s="32"/>
      <c r="T252" s="32"/>
      <c r="U252" s="32"/>
      <c r="V252" s="32"/>
      <c r="W252" s="33"/>
    </row>
    <row r="253" spans="1:23" s="2" customFormat="1" ht="29.25" customHeight="1">
      <c r="A253" s="25"/>
      <c r="B253" s="150" t="s">
        <v>119</v>
      </c>
      <c r="C253" s="151" t="s">
        <v>69</v>
      </c>
      <c r="D253" s="152"/>
      <c r="E253" s="152"/>
      <c r="F253" s="149"/>
      <c r="G253" s="406"/>
      <c r="H253" s="62"/>
      <c r="I253" s="62"/>
      <c r="J253" s="24"/>
      <c r="K253" s="24"/>
      <c r="L253" s="24"/>
      <c r="M253" s="24"/>
      <c r="N253" s="24"/>
      <c r="O253" s="24"/>
      <c r="P253" s="24"/>
      <c r="Q253" s="283"/>
      <c r="R253" s="243"/>
      <c r="S253" s="32"/>
      <c r="T253" s="32"/>
      <c r="U253" s="32"/>
      <c r="V253" s="32"/>
      <c r="W253" s="33"/>
    </row>
    <row r="254" spans="1:23" s="2" customFormat="1" ht="30.95" customHeight="1">
      <c r="A254" s="25"/>
      <c r="B254" s="148" t="s">
        <v>121</v>
      </c>
      <c r="C254" s="24" t="s">
        <v>122</v>
      </c>
      <c r="D254" s="134">
        <f t="shared" ref="D254" si="38">D251/3378</f>
        <v>473.28419182948488</v>
      </c>
      <c r="E254" s="134">
        <f>E251/3382*1000</f>
        <v>473.09698403311643</v>
      </c>
      <c r="F254" s="134">
        <f t="shared" ref="F254:L254" si="39">F251/3382*1000</f>
        <v>473.09698403311643</v>
      </c>
      <c r="G254" s="407">
        <f>G251/3382*1000</f>
        <v>474.57125960969842</v>
      </c>
      <c r="H254" s="134">
        <f t="shared" si="39"/>
        <v>473.47900650502663</v>
      </c>
      <c r="I254" s="134">
        <f t="shared" si="39"/>
        <v>473.14311058545246</v>
      </c>
      <c r="J254" s="134">
        <f t="shared" si="39"/>
        <v>473.16676522767591</v>
      </c>
      <c r="K254" s="134">
        <f t="shared" si="39"/>
        <v>473.42400946185688</v>
      </c>
      <c r="L254" s="134">
        <f t="shared" si="39"/>
        <v>474.1277350680071</v>
      </c>
      <c r="M254" s="89">
        <f>L254</f>
        <v>474.1277350680071</v>
      </c>
      <c r="N254" s="86" t="s">
        <v>475</v>
      </c>
      <c r="O254" s="86" t="s">
        <v>477</v>
      </c>
      <c r="P254" s="24"/>
      <c r="Q254" s="283"/>
      <c r="R254" s="243"/>
      <c r="S254" s="32"/>
      <c r="T254" s="32"/>
      <c r="U254" s="32"/>
      <c r="V254" s="32"/>
      <c r="W254" s="33"/>
    </row>
    <row r="255" spans="1:23" s="2" customFormat="1" ht="37.5" customHeight="1">
      <c r="A255" s="284">
        <v>2</v>
      </c>
      <c r="B255" s="87" t="s">
        <v>329</v>
      </c>
      <c r="C255" s="24" t="s">
        <v>120</v>
      </c>
      <c r="D255" s="95">
        <v>952</v>
      </c>
      <c r="E255" s="95">
        <v>917</v>
      </c>
      <c r="F255" s="62">
        <v>917</v>
      </c>
      <c r="G255" s="375">
        <v>928</v>
      </c>
      <c r="H255" s="63">
        <v>913</v>
      </c>
      <c r="I255" s="63">
        <v>911</v>
      </c>
      <c r="J255" s="63">
        <v>928</v>
      </c>
      <c r="K255" s="63">
        <v>928</v>
      </c>
      <c r="L255" s="63">
        <v>928</v>
      </c>
      <c r="M255" s="63">
        <v>928</v>
      </c>
      <c r="N255" s="48" t="s">
        <v>478</v>
      </c>
      <c r="O255" s="48" t="s">
        <v>477</v>
      </c>
      <c r="P255" s="283" t="s">
        <v>406</v>
      </c>
      <c r="Q255" s="283" t="s">
        <v>428</v>
      </c>
      <c r="R255" s="243"/>
      <c r="S255" s="32"/>
      <c r="T255" s="32"/>
      <c r="U255" s="32"/>
      <c r="V255" s="32"/>
      <c r="W255" s="33"/>
    </row>
    <row r="256" spans="1:23" s="2" customFormat="1" ht="42.75" customHeight="1">
      <c r="A256" s="284">
        <v>3</v>
      </c>
      <c r="B256" s="87" t="s">
        <v>330</v>
      </c>
      <c r="C256" s="24" t="s">
        <v>69</v>
      </c>
      <c r="D256" s="95">
        <v>58.41</v>
      </c>
      <c r="E256" s="95">
        <v>55.87</v>
      </c>
      <c r="F256" s="62">
        <v>55.87</v>
      </c>
      <c r="G256" s="375">
        <v>56.56</v>
      </c>
      <c r="H256" s="63">
        <v>54.27</v>
      </c>
      <c r="I256" s="63">
        <v>54.18</v>
      </c>
      <c r="J256" s="63">
        <v>56.56</v>
      </c>
      <c r="K256" s="63">
        <v>56.56</v>
      </c>
      <c r="L256" s="63">
        <v>56.56</v>
      </c>
      <c r="M256" s="63">
        <v>56.56</v>
      </c>
      <c r="N256" s="48" t="s">
        <v>478</v>
      </c>
      <c r="O256" s="48" t="s">
        <v>477</v>
      </c>
      <c r="P256" s="283" t="s">
        <v>406</v>
      </c>
      <c r="Q256" s="283"/>
      <c r="R256" s="243"/>
      <c r="S256" s="32"/>
      <c r="T256" s="32"/>
      <c r="U256" s="32"/>
      <c r="V256" s="32"/>
      <c r="W256" s="33"/>
    </row>
    <row r="257" spans="1:23" s="2" customFormat="1" ht="39.75" customHeight="1">
      <c r="A257" s="284">
        <v>4</v>
      </c>
      <c r="B257" s="147" t="s">
        <v>123</v>
      </c>
      <c r="C257" s="283" t="s">
        <v>99</v>
      </c>
      <c r="D257" s="37">
        <v>952163</v>
      </c>
      <c r="E257" s="37">
        <v>917349</v>
      </c>
      <c r="F257" s="39">
        <v>917349</v>
      </c>
      <c r="G257" s="406">
        <v>907000</v>
      </c>
      <c r="H257" s="39">
        <v>912889</v>
      </c>
      <c r="I257" s="39">
        <v>908429</v>
      </c>
      <c r="J257" s="39">
        <v>903968</v>
      </c>
      <c r="K257" s="39">
        <v>907000</v>
      </c>
      <c r="L257" s="39">
        <v>907000</v>
      </c>
      <c r="M257" s="39">
        <v>907000</v>
      </c>
      <c r="N257" s="48" t="s">
        <v>478</v>
      </c>
      <c r="O257" s="48" t="s">
        <v>476</v>
      </c>
      <c r="P257" s="283" t="s">
        <v>406</v>
      </c>
      <c r="Q257" s="283"/>
      <c r="R257" s="243"/>
      <c r="S257" s="32"/>
      <c r="T257" s="32"/>
      <c r="U257" s="32"/>
      <c r="V257" s="32"/>
      <c r="W257" s="33"/>
    </row>
    <row r="258" spans="1:23" s="2" customFormat="1" ht="26.25" customHeight="1">
      <c r="A258" s="284"/>
      <c r="B258" s="61" t="s">
        <v>92</v>
      </c>
      <c r="C258" s="24" t="s">
        <v>99</v>
      </c>
      <c r="D258" s="70">
        <v>471321</v>
      </c>
      <c r="E258" s="70">
        <v>444914</v>
      </c>
      <c r="F258" s="21">
        <v>444914</v>
      </c>
      <c r="G258" s="394">
        <v>379126</v>
      </c>
      <c r="H258" s="21">
        <v>436361</v>
      </c>
      <c r="I258" s="21">
        <v>423328</v>
      </c>
      <c r="J258" s="21">
        <v>395034</v>
      </c>
      <c r="K258" s="21">
        <v>379126</v>
      </c>
      <c r="L258" s="21">
        <v>379126</v>
      </c>
      <c r="M258" s="47">
        <v>379126</v>
      </c>
      <c r="N258" s="48" t="s">
        <v>478</v>
      </c>
      <c r="O258" s="48" t="s">
        <v>476</v>
      </c>
      <c r="P258" s="283"/>
      <c r="Q258" s="283"/>
      <c r="R258" s="243"/>
      <c r="S258" s="32"/>
      <c r="T258" s="32"/>
      <c r="U258" s="32"/>
      <c r="V258" s="32"/>
      <c r="W258" s="33"/>
    </row>
    <row r="259" spans="1:23" s="5" customFormat="1" ht="26.25" customHeight="1">
      <c r="A259" s="284"/>
      <c r="B259" s="61" t="s">
        <v>93</v>
      </c>
      <c r="C259" s="24" t="s">
        <v>99</v>
      </c>
      <c r="D259" s="70">
        <v>219378</v>
      </c>
      <c r="E259" s="70">
        <v>211357</v>
      </c>
      <c r="F259" s="21">
        <v>211357</v>
      </c>
      <c r="G259" s="394">
        <v>217680</v>
      </c>
      <c r="H259" s="21">
        <v>210330</v>
      </c>
      <c r="I259" s="21">
        <v>209302</v>
      </c>
      <c r="J259" s="21">
        <v>208274</v>
      </c>
      <c r="K259" s="21">
        <v>217680</v>
      </c>
      <c r="L259" s="21">
        <v>217680</v>
      </c>
      <c r="M259" s="47">
        <v>217680</v>
      </c>
      <c r="N259" s="48" t="s">
        <v>478</v>
      </c>
      <c r="O259" s="48" t="s">
        <v>477</v>
      </c>
      <c r="P259" s="283"/>
      <c r="Q259" s="283"/>
      <c r="R259" s="243"/>
      <c r="S259" s="57"/>
      <c r="T259" s="57"/>
      <c r="U259" s="57"/>
      <c r="V259" s="57"/>
      <c r="W259" s="58"/>
    </row>
    <row r="260" spans="1:23" s="2" customFormat="1" ht="26.25" customHeight="1">
      <c r="A260" s="284"/>
      <c r="B260" s="61" t="s">
        <v>94</v>
      </c>
      <c r="C260" s="24" t="s">
        <v>99</v>
      </c>
      <c r="D260" s="70">
        <v>261464</v>
      </c>
      <c r="E260" s="70">
        <v>261078</v>
      </c>
      <c r="F260" s="21">
        <v>261078</v>
      </c>
      <c r="G260" s="394">
        <v>310194</v>
      </c>
      <c r="H260" s="21">
        <v>266198</v>
      </c>
      <c r="I260" s="21">
        <v>275799</v>
      </c>
      <c r="J260" s="21">
        <v>300660</v>
      </c>
      <c r="K260" s="21">
        <v>310194</v>
      </c>
      <c r="L260" s="21">
        <v>310194</v>
      </c>
      <c r="M260" s="47">
        <v>310194</v>
      </c>
      <c r="N260" s="48" t="s">
        <v>478</v>
      </c>
      <c r="O260" s="48" t="s">
        <v>477</v>
      </c>
      <c r="P260" s="283"/>
      <c r="Q260" s="283"/>
      <c r="R260" s="243"/>
      <c r="S260" s="32"/>
      <c r="T260" s="32"/>
      <c r="U260" s="32"/>
      <c r="V260" s="32"/>
      <c r="W260" s="33"/>
    </row>
    <row r="261" spans="1:23" s="3" customFormat="1" ht="41.25" customHeight="1">
      <c r="A261" s="284">
        <v>5</v>
      </c>
      <c r="B261" s="147" t="s">
        <v>124</v>
      </c>
      <c r="C261" s="283" t="s">
        <v>69</v>
      </c>
      <c r="D261" s="153">
        <v>100</v>
      </c>
      <c r="E261" s="153">
        <v>100</v>
      </c>
      <c r="F261" s="31">
        <v>100</v>
      </c>
      <c r="G261" s="395">
        <v>100</v>
      </c>
      <c r="H261" s="154">
        <v>100</v>
      </c>
      <c r="I261" s="154">
        <v>100</v>
      </c>
      <c r="J261" s="154">
        <v>100</v>
      </c>
      <c r="K261" s="154">
        <v>100</v>
      </c>
      <c r="L261" s="154">
        <v>100</v>
      </c>
      <c r="M261" s="154">
        <v>100</v>
      </c>
      <c r="N261" s="155"/>
      <c r="O261" s="155"/>
      <c r="P261" s="283" t="s">
        <v>406</v>
      </c>
      <c r="Q261" s="283" t="s">
        <v>428</v>
      </c>
      <c r="R261" s="75"/>
      <c r="S261" s="41"/>
      <c r="T261" s="41"/>
      <c r="U261" s="41"/>
      <c r="V261" s="41"/>
      <c r="W261" s="42"/>
    </row>
    <row r="262" spans="1:23" s="2" customFormat="1" ht="26.25" customHeight="1">
      <c r="A262" s="284"/>
      <c r="B262" s="61" t="s">
        <v>92</v>
      </c>
      <c r="C262" s="24" t="s">
        <v>69</v>
      </c>
      <c r="D262" s="156">
        <v>49.5</v>
      </c>
      <c r="E262" s="156">
        <v>48.5</v>
      </c>
      <c r="F262" s="62">
        <v>48.5</v>
      </c>
      <c r="G262" s="379">
        <v>39.9</v>
      </c>
      <c r="H262" s="157">
        <v>47.8</v>
      </c>
      <c r="I262" s="157">
        <v>46.6</v>
      </c>
      <c r="J262" s="157">
        <v>43.7</v>
      </c>
      <c r="K262" s="157">
        <v>41.8</v>
      </c>
      <c r="L262" s="157">
        <v>39.9</v>
      </c>
      <c r="M262" s="157">
        <v>39.9</v>
      </c>
      <c r="N262" s="158" t="s">
        <v>478</v>
      </c>
      <c r="O262" s="159" t="s">
        <v>497</v>
      </c>
      <c r="P262" s="283"/>
      <c r="Q262" s="283"/>
      <c r="R262" s="243"/>
      <c r="S262" s="32"/>
      <c r="T262" s="32"/>
      <c r="U262" s="32"/>
      <c r="V262" s="32"/>
      <c r="W262" s="33"/>
    </row>
    <row r="263" spans="1:23" s="2" customFormat="1" ht="26.25" customHeight="1">
      <c r="A263" s="284"/>
      <c r="B263" s="61" t="s">
        <v>93</v>
      </c>
      <c r="C263" s="24" t="s">
        <v>69</v>
      </c>
      <c r="D263" s="156">
        <v>23.04</v>
      </c>
      <c r="E263" s="156">
        <v>23.04</v>
      </c>
      <c r="F263" s="62">
        <v>23.04</v>
      </c>
      <c r="G263" s="379">
        <v>24</v>
      </c>
      <c r="H263" s="157">
        <v>23.04</v>
      </c>
      <c r="I263" s="157">
        <v>23.04</v>
      </c>
      <c r="J263" s="157">
        <v>23.04</v>
      </c>
      <c r="K263" s="157">
        <v>24</v>
      </c>
      <c r="L263" s="157">
        <v>24</v>
      </c>
      <c r="M263" s="157">
        <v>24</v>
      </c>
      <c r="N263" s="158" t="s">
        <v>478</v>
      </c>
      <c r="O263" s="159" t="s">
        <v>498</v>
      </c>
      <c r="P263" s="283"/>
      <c r="Q263" s="283"/>
      <c r="R263" s="243"/>
      <c r="S263" s="32"/>
      <c r="T263" s="32"/>
      <c r="U263" s="32"/>
      <c r="V263" s="32"/>
      <c r="W263" s="33"/>
    </row>
    <row r="264" spans="1:23" s="3" customFormat="1" ht="26.25" customHeight="1">
      <c r="A264" s="284"/>
      <c r="B264" s="61" t="s">
        <v>94</v>
      </c>
      <c r="C264" s="24" t="s">
        <v>69</v>
      </c>
      <c r="D264" s="156">
        <v>27.46</v>
      </c>
      <c r="E264" s="156">
        <v>28.46</v>
      </c>
      <c r="F264" s="62">
        <v>28.46</v>
      </c>
      <c r="G264" s="379">
        <v>36.1</v>
      </c>
      <c r="H264" s="157">
        <v>29.16</v>
      </c>
      <c r="I264" s="157">
        <v>30.36</v>
      </c>
      <c r="J264" s="157">
        <v>33.26</v>
      </c>
      <c r="K264" s="157">
        <v>34.200000000000003</v>
      </c>
      <c r="L264" s="157">
        <v>36.1</v>
      </c>
      <c r="M264" s="157">
        <v>36.1</v>
      </c>
      <c r="N264" s="158" t="s">
        <v>478</v>
      </c>
      <c r="O264" s="159" t="s">
        <v>498</v>
      </c>
      <c r="P264" s="283"/>
      <c r="Q264" s="283"/>
      <c r="R264" s="243"/>
      <c r="S264" s="41"/>
      <c r="T264" s="41"/>
      <c r="U264" s="41"/>
      <c r="V264" s="41"/>
      <c r="W264" s="42"/>
    </row>
    <row r="265" spans="1:23" s="2" customFormat="1" ht="30" customHeight="1">
      <c r="A265" s="284">
        <v>6</v>
      </c>
      <c r="B265" s="35" t="s">
        <v>148</v>
      </c>
      <c r="C265" s="283" t="s">
        <v>99</v>
      </c>
      <c r="D265" s="45">
        <v>36412</v>
      </c>
      <c r="E265" s="45">
        <v>34306</v>
      </c>
      <c r="F265" s="21">
        <v>181835</v>
      </c>
      <c r="G265" s="394">
        <v>179930</v>
      </c>
      <c r="H265" s="47">
        <v>43166</v>
      </c>
      <c r="I265" s="47">
        <v>38345</v>
      </c>
      <c r="J265" s="47">
        <v>38419</v>
      </c>
      <c r="K265" s="47">
        <v>39953</v>
      </c>
      <c r="L265" s="47">
        <v>30000</v>
      </c>
      <c r="M265" s="47">
        <v>179930</v>
      </c>
      <c r="N265" s="48" t="s">
        <v>478</v>
      </c>
      <c r="O265" s="48" t="s">
        <v>476</v>
      </c>
      <c r="P265" s="283" t="s">
        <v>407</v>
      </c>
      <c r="Q265" s="283" t="s">
        <v>430</v>
      </c>
      <c r="R265" s="75"/>
      <c r="S265" s="32"/>
      <c r="T265" s="32"/>
      <c r="U265" s="32"/>
      <c r="V265" s="32"/>
      <c r="W265" s="33"/>
    </row>
    <row r="266" spans="1:23" s="3" customFormat="1" ht="56.25">
      <c r="A266" s="160"/>
      <c r="B266" s="161" t="s">
        <v>331</v>
      </c>
      <c r="C266" s="107" t="s">
        <v>99</v>
      </c>
      <c r="D266" s="45">
        <v>2019</v>
      </c>
      <c r="E266" s="45">
        <v>1104</v>
      </c>
      <c r="F266" s="47">
        <v>7894</v>
      </c>
      <c r="G266" s="394">
        <v>8798</v>
      </c>
      <c r="H266" s="47">
        <v>1512</v>
      </c>
      <c r="I266" s="47">
        <v>1779</v>
      </c>
      <c r="J266" s="47">
        <v>2007</v>
      </c>
      <c r="K266" s="157">
        <v>2276</v>
      </c>
      <c r="L266" s="47">
        <v>1500</v>
      </c>
      <c r="M266" s="47">
        <v>8798</v>
      </c>
      <c r="N266" s="48" t="s">
        <v>478</v>
      </c>
      <c r="O266" s="48" t="s">
        <v>477</v>
      </c>
      <c r="P266" s="283"/>
      <c r="Q266" s="283"/>
      <c r="R266" s="243"/>
      <c r="S266" s="41"/>
      <c r="T266" s="41"/>
      <c r="U266" s="41"/>
      <c r="V266" s="41"/>
      <c r="W266" s="42"/>
    </row>
    <row r="267" spans="1:23" s="3" customFormat="1" ht="41.25" customHeight="1">
      <c r="A267" s="105">
        <v>7</v>
      </c>
      <c r="B267" s="162" t="s">
        <v>73</v>
      </c>
      <c r="C267" s="105" t="s">
        <v>69</v>
      </c>
      <c r="D267" s="163">
        <v>50</v>
      </c>
      <c r="E267" s="153">
        <v>48.5</v>
      </c>
      <c r="F267" s="149">
        <v>48.5</v>
      </c>
      <c r="G267" s="408" t="s">
        <v>507</v>
      </c>
      <c r="H267" s="154">
        <v>48.2</v>
      </c>
      <c r="I267" s="154">
        <v>46.5</v>
      </c>
      <c r="J267" s="164">
        <v>43.7</v>
      </c>
      <c r="K267" s="154">
        <v>41.3</v>
      </c>
      <c r="L267" s="154">
        <v>39.1</v>
      </c>
      <c r="M267" s="154">
        <v>39.1</v>
      </c>
      <c r="N267" s="340" t="s">
        <v>478</v>
      </c>
      <c r="O267" s="165" t="s">
        <v>476</v>
      </c>
      <c r="P267" s="283" t="s">
        <v>407</v>
      </c>
      <c r="Q267" s="283"/>
      <c r="R267" s="239" t="s">
        <v>395</v>
      </c>
      <c r="S267" s="41"/>
      <c r="T267" s="41"/>
      <c r="U267" s="41"/>
      <c r="V267" s="41"/>
      <c r="W267" s="42"/>
    </row>
    <row r="268" spans="1:23" s="3" customFormat="1" ht="42" customHeight="1">
      <c r="A268" s="105">
        <v>8</v>
      </c>
      <c r="B268" s="162" t="s">
        <v>74</v>
      </c>
      <c r="C268" s="105" t="s">
        <v>69</v>
      </c>
      <c r="D268" s="166">
        <v>67</v>
      </c>
      <c r="E268" s="166">
        <v>70</v>
      </c>
      <c r="F268" s="62">
        <v>70</v>
      </c>
      <c r="G268" s="409">
        <v>79</v>
      </c>
      <c r="H268" s="157">
        <v>71.7</v>
      </c>
      <c r="I268" s="157">
        <v>73.599999999999994</v>
      </c>
      <c r="J268" s="167">
        <v>75.400000000000006</v>
      </c>
      <c r="K268" s="157">
        <v>78.2</v>
      </c>
      <c r="L268" s="157">
        <v>80</v>
      </c>
      <c r="M268" s="157">
        <f>L268</f>
        <v>80</v>
      </c>
      <c r="N268" s="341" t="s">
        <v>431</v>
      </c>
      <c r="O268" s="168" t="s">
        <v>477</v>
      </c>
      <c r="P268" s="283" t="s">
        <v>407</v>
      </c>
      <c r="Q268" s="283"/>
      <c r="R268" s="239" t="s">
        <v>395</v>
      </c>
      <c r="S268" s="41"/>
      <c r="T268" s="41"/>
      <c r="U268" s="41"/>
      <c r="V268" s="41"/>
      <c r="W268" s="42"/>
    </row>
    <row r="269" spans="1:23" s="3" customFormat="1" ht="29.25" customHeight="1">
      <c r="A269" s="107"/>
      <c r="B269" s="161" t="s">
        <v>156</v>
      </c>
      <c r="C269" s="107" t="s">
        <v>69</v>
      </c>
      <c r="D269" s="166">
        <v>48</v>
      </c>
      <c r="E269" s="166">
        <v>50</v>
      </c>
      <c r="F269" s="62">
        <v>50</v>
      </c>
      <c r="G269" s="410">
        <v>57</v>
      </c>
      <c r="H269" s="157">
        <v>51.4</v>
      </c>
      <c r="I269" s="157">
        <v>52.8</v>
      </c>
      <c r="J269" s="167">
        <v>54.2</v>
      </c>
      <c r="K269" s="157">
        <v>55.9</v>
      </c>
      <c r="L269" s="157">
        <v>57.3</v>
      </c>
      <c r="M269" s="341">
        <f>L269</f>
        <v>57.3</v>
      </c>
      <c r="N269" s="341" t="s">
        <v>431</v>
      </c>
      <c r="O269" s="168" t="s">
        <v>477</v>
      </c>
      <c r="P269" s="283"/>
      <c r="Q269" s="283"/>
      <c r="R269" s="243"/>
      <c r="S269" s="41"/>
      <c r="T269" s="41"/>
      <c r="U269" s="41"/>
      <c r="V269" s="41"/>
      <c r="W269" s="42"/>
    </row>
    <row r="270" spans="1:23" s="2" customFormat="1" ht="44.45" customHeight="1">
      <c r="A270" s="107"/>
      <c r="B270" s="110" t="s">
        <v>332</v>
      </c>
      <c r="C270" s="107" t="s">
        <v>333</v>
      </c>
      <c r="D270" s="45">
        <v>21536</v>
      </c>
      <c r="E270" s="45">
        <v>21567</v>
      </c>
      <c r="F270" s="21">
        <v>106785</v>
      </c>
      <c r="G270" s="394">
        <v>75000</v>
      </c>
      <c r="H270" s="47">
        <v>15178</v>
      </c>
      <c r="I270" s="47">
        <v>18402</v>
      </c>
      <c r="J270" s="47">
        <v>17669</v>
      </c>
      <c r="K270" s="47">
        <v>17164</v>
      </c>
      <c r="L270" s="47">
        <v>15000</v>
      </c>
      <c r="M270" s="47">
        <f>H270+I270+J270+K270+L270</f>
        <v>83413</v>
      </c>
      <c r="N270" s="48" t="s">
        <v>431</v>
      </c>
      <c r="O270" s="48" t="s">
        <v>476</v>
      </c>
      <c r="P270" s="283"/>
      <c r="Q270" s="283"/>
      <c r="R270" s="243"/>
      <c r="S270" s="32"/>
      <c r="T270" s="32"/>
      <c r="U270" s="32"/>
      <c r="V270" s="32"/>
      <c r="W270" s="33"/>
    </row>
    <row r="271" spans="1:23" s="5" customFormat="1" ht="56.25">
      <c r="A271" s="105">
        <v>9</v>
      </c>
      <c r="B271" s="106" t="s">
        <v>85</v>
      </c>
      <c r="C271" s="105" t="s">
        <v>69</v>
      </c>
      <c r="D271" s="109">
        <v>11.2</v>
      </c>
      <c r="E271" s="109">
        <v>12.809999999999999</v>
      </c>
      <c r="F271" s="291">
        <f>M271-6.23</f>
        <v>12.809999999999999</v>
      </c>
      <c r="G271" s="411">
        <f>G272+G273</f>
        <v>19.04</v>
      </c>
      <c r="H271" s="277">
        <v>13.48</v>
      </c>
      <c r="I271" s="277">
        <v>14.43</v>
      </c>
      <c r="J271" s="277">
        <v>17.03</v>
      </c>
      <c r="K271" s="277">
        <v>17.79</v>
      </c>
      <c r="L271" s="154">
        <v>19.04</v>
      </c>
      <c r="M271" s="154">
        <v>19.04</v>
      </c>
      <c r="N271" s="293" t="s">
        <v>478</v>
      </c>
      <c r="O271" s="154" t="s">
        <v>477</v>
      </c>
      <c r="P271" s="283" t="s">
        <v>408</v>
      </c>
      <c r="Q271" s="283"/>
      <c r="R271" s="75"/>
      <c r="S271" s="57"/>
      <c r="T271" s="57"/>
      <c r="U271" s="57"/>
      <c r="V271" s="57"/>
      <c r="W271" s="58"/>
    </row>
    <row r="272" spans="1:23" s="5" customFormat="1" ht="56.25">
      <c r="A272" s="107"/>
      <c r="B272" s="110" t="s">
        <v>128</v>
      </c>
      <c r="C272" s="107" t="s">
        <v>69</v>
      </c>
      <c r="D272" s="108">
        <v>10.35</v>
      </c>
      <c r="E272" s="108">
        <v>10.95</v>
      </c>
      <c r="F272" s="294">
        <f>M272-3.74</f>
        <v>10.95</v>
      </c>
      <c r="G272" s="412">
        <v>14.69</v>
      </c>
      <c r="H272" s="278">
        <v>11.06</v>
      </c>
      <c r="I272" s="278">
        <v>11.98</v>
      </c>
      <c r="J272" s="278">
        <v>13.57</v>
      </c>
      <c r="K272" s="278">
        <v>14</v>
      </c>
      <c r="L272" s="157">
        <v>14.69</v>
      </c>
      <c r="M272" s="157">
        <v>14.69</v>
      </c>
      <c r="N272" s="295" t="s">
        <v>478</v>
      </c>
      <c r="O272" s="157" t="s">
        <v>477</v>
      </c>
      <c r="P272" s="283"/>
      <c r="Q272" s="283"/>
      <c r="R272" s="243"/>
      <c r="S272" s="57"/>
      <c r="T272" s="57"/>
      <c r="U272" s="57"/>
      <c r="V272" s="57"/>
      <c r="W272" s="58"/>
    </row>
    <row r="273" spans="1:23" s="2" customFormat="1" ht="56.25">
      <c r="A273" s="107"/>
      <c r="B273" s="110" t="s">
        <v>129</v>
      </c>
      <c r="C273" s="107" t="s">
        <v>69</v>
      </c>
      <c r="D273" s="108">
        <v>0.85</v>
      </c>
      <c r="E273" s="108">
        <v>1.86</v>
      </c>
      <c r="F273" s="294">
        <f>M273-2.49</f>
        <v>1.8599999999999994</v>
      </c>
      <c r="G273" s="413">
        <v>4.3499999999999996</v>
      </c>
      <c r="H273" s="278">
        <v>2.42</v>
      </c>
      <c r="I273" s="278">
        <v>2.4500000000000002</v>
      </c>
      <c r="J273" s="278">
        <v>3.46</v>
      </c>
      <c r="K273" s="278">
        <v>3.79</v>
      </c>
      <c r="L273" s="157">
        <v>4.3499999999999996</v>
      </c>
      <c r="M273" s="157">
        <v>4.3499999999999996</v>
      </c>
      <c r="N273" s="295" t="s">
        <v>478</v>
      </c>
      <c r="O273" s="157" t="s">
        <v>477</v>
      </c>
      <c r="P273" s="283"/>
      <c r="Q273" s="283"/>
      <c r="R273" s="243"/>
      <c r="S273" s="32"/>
      <c r="T273" s="32"/>
      <c r="U273" s="32"/>
      <c r="V273" s="32"/>
      <c r="W273" s="33"/>
    </row>
    <row r="274" spans="1:23" s="3" customFormat="1" ht="54.75" customHeight="1">
      <c r="A274" s="171">
        <v>10</v>
      </c>
      <c r="B274" s="162" t="s">
        <v>79</v>
      </c>
      <c r="C274" s="105" t="s">
        <v>69</v>
      </c>
      <c r="D274" s="109">
        <v>9.26</v>
      </c>
      <c r="E274" s="109">
        <v>9.8699999999999992</v>
      </c>
      <c r="F274" s="294">
        <f>M274-3.53</f>
        <v>9.870000000000001</v>
      </c>
      <c r="G274" s="414">
        <v>13.4</v>
      </c>
      <c r="H274" s="278">
        <v>9.9700000000000006</v>
      </c>
      <c r="I274" s="278">
        <v>10.9</v>
      </c>
      <c r="J274" s="278">
        <v>12.38</v>
      </c>
      <c r="K274" s="278">
        <v>12.77</v>
      </c>
      <c r="L274" s="157">
        <v>13.4</v>
      </c>
      <c r="M274" s="157">
        <v>13.4</v>
      </c>
      <c r="N274" s="295" t="s">
        <v>478</v>
      </c>
      <c r="O274" s="157" t="s">
        <v>477</v>
      </c>
      <c r="P274" s="283" t="s">
        <v>408</v>
      </c>
      <c r="Q274" s="283"/>
      <c r="R274" s="75"/>
      <c r="S274" s="41"/>
      <c r="T274" s="41"/>
      <c r="U274" s="41"/>
      <c r="V274" s="41"/>
      <c r="W274" s="42"/>
    </row>
    <row r="275" spans="1:23" s="2" customFormat="1" ht="27" customHeight="1">
      <c r="A275" s="171">
        <v>11</v>
      </c>
      <c r="B275" s="162" t="s">
        <v>334</v>
      </c>
      <c r="C275" s="107"/>
      <c r="D275" s="108"/>
      <c r="E275" s="108"/>
      <c r="F275" s="172"/>
      <c r="G275" s="415"/>
      <c r="H275" s="62"/>
      <c r="I275" s="121"/>
      <c r="J275" s="121"/>
      <c r="K275" s="121"/>
      <c r="L275" s="121"/>
      <c r="M275" s="173"/>
      <c r="N275" s="24"/>
      <c r="O275" s="173"/>
      <c r="P275" s="283" t="s">
        <v>409</v>
      </c>
      <c r="Q275" s="283"/>
      <c r="R275" s="243"/>
      <c r="S275" s="32"/>
      <c r="T275" s="32"/>
      <c r="U275" s="32"/>
      <c r="V275" s="32"/>
      <c r="W275" s="33"/>
    </row>
    <row r="276" spans="1:23" s="2" customFormat="1" ht="42.75" customHeight="1">
      <c r="A276" s="171" t="s">
        <v>5</v>
      </c>
      <c r="B276" s="106" t="s">
        <v>335</v>
      </c>
      <c r="C276" s="105" t="s">
        <v>69</v>
      </c>
      <c r="D276" s="174">
        <v>24.21</v>
      </c>
      <c r="E276" s="174">
        <v>23.4</v>
      </c>
      <c r="F276" s="142">
        <f>E276</f>
        <v>23.4</v>
      </c>
      <c r="G276" s="395">
        <v>35</v>
      </c>
      <c r="H276" s="169">
        <v>26.52</v>
      </c>
      <c r="I276" s="169">
        <v>29.01</v>
      </c>
      <c r="J276" s="169">
        <v>30.7</v>
      </c>
      <c r="K276" s="31">
        <v>35</v>
      </c>
      <c r="L276" s="31">
        <v>36.090000000000003</v>
      </c>
      <c r="M276" s="31">
        <v>36.090000000000003</v>
      </c>
      <c r="N276" s="24" t="s">
        <v>431</v>
      </c>
      <c r="O276" s="175" t="s">
        <v>477</v>
      </c>
      <c r="P276" s="283" t="s">
        <v>149</v>
      </c>
      <c r="Q276" s="283" t="s">
        <v>428</v>
      </c>
      <c r="R276" s="75"/>
      <c r="S276" s="32"/>
      <c r="T276" s="32"/>
      <c r="U276" s="32"/>
      <c r="V276" s="32"/>
      <c r="W276" s="33"/>
    </row>
    <row r="277" spans="1:23" s="2" customFormat="1" ht="37.5" customHeight="1">
      <c r="A277" s="171" t="s">
        <v>8</v>
      </c>
      <c r="B277" s="106" t="s">
        <v>336</v>
      </c>
      <c r="C277" s="105" t="s">
        <v>69</v>
      </c>
      <c r="D277" s="174">
        <v>81.3</v>
      </c>
      <c r="E277" s="174">
        <v>81.45</v>
      </c>
      <c r="F277" s="142">
        <f>E277</f>
        <v>81.45</v>
      </c>
      <c r="G277" s="395">
        <v>95</v>
      </c>
      <c r="H277" s="169">
        <v>88.59</v>
      </c>
      <c r="I277" s="169">
        <v>88.44</v>
      </c>
      <c r="J277" s="169">
        <v>93.69</v>
      </c>
      <c r="K277" s="31">
        <v>95.97</v>
      </c>
      <c r="L277" s="31">
        <v>95.97</v>
      </c>
      <c r="M277" s="31">
        <v>95</v>
      </c>
      <c r="N277" s="24" t="s">
        <v>478</v>
      </c>
      <c r="O277" s="175" t="s">
        <v>477</v>
      </c>
      <c r="P277" s="283" t="s">
        <v>149</v>
      </c>
      <c r="Q277" s="283"/>
      <c r="R277" s="75"/>
      <c r="S277" s="32"/>
      <c r="T277" s="32"/>
      <c r="U277" s="32"/>
      <c r="V277" s="32"/>
      <c r="W277" s="33"/>
    </row>
    <row r="278" spans="1:23" s="2" customFormat="1" ht="27" customHeight="1">
      <c r="A278" s="160"/>
      <c r="B278" s="110" t="s">
        <v>200</v>
      </c>
      <c r="C278" s="107" t="s">
        <v>69</v>
      </c>
      <c r="D278" s="176"/>
      <c r="E278" s="176"/>
      <c r="F278" s="172"/>
      <c r="G278" s="416"/>
      <c r="H278" s="170"/>
      <c r="I278" s="170"/>
      <c r="J278" s="170"/>
      <c r="K278" s="62"/>
      <c r="L278" s="62"/>
      <c r="M278" s="62"/>
      <c r="N278" s="24"/>
      <c r="O278" s="124"/>
      <c r="P278" s="283"/>
      <c r="Q278" s="283"/>
      <c r="R278" s="75"/>
      <c r="S278" s="32"/>
      <c r="T278" s="32"/>
      <c r="U278" s="32"/>
      <c r="V278" s="32"/>
      <c r="W278" s="33"/>
    </row>
    <row r="279" spans="1:23" s="2" customFormat="1" ht="25.5" customHeight="1">
      <c r="A279" s="160"/>
      <c r="B279" s="110" t="s">
        <v>201</v>
      </c>
      <c r="C279" s="107" t="s">
        <v>69</v>
      </c>
      <c r="D279" s="176">
        <v>100</v>
      </c>
      <c r="E279" s="176" t="s">
        <v>420</v>
      </c>
      <c r="F279" s="172" t="s">
        <v>420</v>
      </c>
      <c r="G279" s="379">
        <v>99.5</v>
      </c>
      <c r="H279" s="170">
        <v>99.99</v>
      </c>
      <c r="I279" s="170">
        <v>100</v>
      </c>
      <c r="J279" s="170">
        <v>100</v>
      </c>
      <c r="K279" s="62">
        <v>100</v>
      </c>
      <c r="L279" s="62">
        <v>99</v>
      </c>
      <c r="M279" s="62">
        <v>99</v>
      </c>
      <c r="N279" s="24" t="s">
        <v>475</v>
      </c>
      <c r="O279" s="124" t="s">
        <v>476</v>
      </c>
      <c r="P279" s="283"/>
      <c r="Q279" s="283"/>
      <c r="R279" s="75"/>
      <c r="S279" s="32"/>
      <c r="T279" s="32"/>
      <c r="U279" s="32"/>
      <c r="V279" s="32"/>
      <c r="W279" s="33"/>
    </row>
    <row r="280" spans="1:23" s="2" customFormat="1" ht="25.5" customHeight="1">
      <c r="A280" s="160"/>
      <c r="B280" s="110" t="s">
        <v>202</v>
      </c>
      <c r="C280" s="107" t="s">
        <v>69</v>
      </c>
      <c r="D280" s="176">
        <v>97.366180859683496</v>
      </c>
      <c r="E280" s="176">
        <v>97.813498777965776</v>
      </c>
      <c r="F280" s="172">
        <v>97.813498777965776</v>
      </c>
      <c r="G280" s="379">
        <v>96</v>
      </c>
      <c r="H280" s="170">
        <v>98.14</v>
      </c>
      <c r="I280" s="170">
        <v>98.37</v>
      </c>
      <c r="J280" s="170">
        <v>98.49</v>
      </c>
      <c r="K280" s="62">
        <v>98.37</v>
      </c>
      <c r="L280" s="62">
        <v>95</v>
      </c>
      <c r="M280" s="62">
        <v>95</v>
      </c>
      <c r="N280" s="24" t="s">
        <v>475</v>
      </c>
      <c r="O280" s="124" t="s">
        <v>476</v>
      </c>
      <c r="P280" s="283"/>
      <c r="Q280" s="283"/>
      <c r="R280" s="243"/>
      <c r="S280" s="32"/>
      <c r="T280" s="32"/>
      <c r="U280" s="32"/>
      <c r="V280" s="32"/>
      <c r="W280" s="33"/>
    </row>
    <row r="281" spans="1:23" s="2" customFormat="1" ht="25.5" customHeight="1">
      <c r="A281" s="160"/>
      <c r="B281" s="110" t="s">
        <v>203</v>
      </c>
      <c r="C281" s="107" t="s">
        <v>69</v>
      </c>
      <c r="D281" s="176">
        <v>64.194049697998949</v>
      </c>
      <c r="E281" s="176">
        <v>66.030854233921033</v>
      </c>
      <c r="F281" s="172">
        <v>66.030854233921033</v>
      </c>
      <c r="G281" s="379">
        <v>73</v>
      </c>
      <c r="H281" s="170">
        <v>67.819999999999993</v>
      </c>
      <c r="I281" s="170">
        <v>68.040000000000006</v>
      </c>
      <c r="J281" s="170">
        <v>68.72</v>
      </c>
      <c r="K281" s="62">
        <v>68.53</v>
      </c>
      <c r="L281" s="62">
        <v>73</v>
      </c>
      <c r="M281" s="62">
        <v>73</v>
      </c>
      <c r="N281" s="24" t="s">
        <v>478</v>
      </c>
      <c r="O281" s="124" t="s">
        <v>477</v>
      </c>
      <c r="P281" s="283"/>
      <c r="Q281" s="283"/>
      <c r="R281" s="243"/>
      <c r="S281" s="32"/>
      <c r="T281" s="32"/>
      <c r="U281" s="32"/>
      <c r="V281" s="32"/>
      <c r="W281" s="33"/>
    </row>
    <row r="282" spans="1:23" s="2" customFormat="1" ht="37.5">
      <c r="A282" s="171" t="s">
        <v>19</v>
      </c>
      <c r="B282" s="106" t="s">
        <v>337</v>
      </c>
      <c r="C282" s="105" t="s">
        <v>69</v>
      </c>
      <c r="D282" s="174"/>
      <c r="E282" s="174"/>
      <c r="F282" s="172"/>
      <c r="G282" s="417"/>
      <c r="H282" s="169"/>
      <c r="I282" s="169"/>
      <c r="J282" s="169"/>
      <c r="K282" s="31"/>
      <c r="L282" s="31"/>
      <c r="M282" s="31"/>
      <c r="N282" s="24"/>
      <c r="O282" s="124"/>
      <c r="P282" s="283" t="s">
        <v>149</v>
      </c>
      <c r="Q282" s="283" t="s">
        <v>428</v>
      </c>
      <c r="R282" s="75"/>
      <c r="S282" s="32"/>
      <c r="T282" s="32"/>
      <c r="U282" s="32"/>
      <c r="V282" s="32"/>
      <c r="W282" s="33"/>
    </row>
    <row r="283" spans="1:23" s="2" customFormat="1" ht="23.25" customHeight="1">
      <c r="A283" s="160"/>
      <c r="B283" s="110" t="s">
        <v>130</v>
      </c>
      <c r="C283" s="107" t="s">
        <v>69</v>
      </c>
      <c r="D283" s="176">
        <v>38.799999999999997</v>
      </c>
      <c r="E283" s="176">
        <v>48.888888888888886</v>
      </c>
      <c r="F283" s="172">
        <v>48.888888888888886</v>
      </c>
      <c r="G283" s="379">
        <v>65</v>
      </c>
      <c r="H283" s="170">
        <v>53.631284916201118</v>
      </c>
      <c r="I283" s="170">
        <v>57.54</v>
      </c>
      <c r="J283" s="170">
        <v>65.52</v>
      </c>
      <c r="K283" s="62">
        <v>71.260000000000005</v>
      </c>
      <c r="L283" s="62">
        <v>68.97</v>
      </c>
      <c r="M283" s="62">
        <v>72</v>
      </c>
      <c r="N283" s="24" t="s">
        <v>431</v>
      </c>
      <c r="O283" s="124" t="s">
        <v>477</v>
      </c>
      <c r="P283" s="177"/>
      <c r="Q283" s="283"/>
      <c r="R283" s="243"/>
      <c r="S283" s="32"/>
      <c r="T283" s="32"/>
      <c r="U283" s="32"/>
      <c r="V283" s="32"/>
      <c r="W283" s="33"/>
    </row>
    <row r="284" spans="1:23" s="2" customFormat="1" ht="23.25" customHeight="1">
      <c r="A284" s="160"/>
      <c r="B284" s="110" t="s">
        <v>125</v>
      </c>
      <c r="C284" s="107" t="s">
        <v>69</v>
      </c>
      <c r="D284" s="176">
        <v>41.69</v>
      </c>
      <c r="E284" s="176">
        <v>47.2</v>
      </c>
      <c r="F284" s="172">
        <v>47.2</v>
      </c>
      <c r="G284" s="379">
        <v>70</v>
      </c>
      <c r="H284" s="170">
        <v>55.9</v>
      </c>
      <c r="I284" s="170">
        <v>56.26</v>
      </c>
      <c r="J284" s="170">
        <v>62.71</v>
      </c>
      <c r="K284" s="62">
        <v>65.95</v>
      </c>
      <c r="L284" s="62">
        <v>62.29</v>
      </c>
      <c r="M284" s="62">
        <v>70</v>
      </c>
      <c r="N284" s="24" t="s">
        <v>478</v>
      </c>
      <c r="O284" s="124" t="s">
        <v>477</v>
      </c>
      <c r="P284" s="177"/>
      <c r="Q284" s="283"/>
      <c r="R284" s="243"/>
      <c r="S284" s="32"/>
      <c r="T284" s="32"/>
      <c r="U284" s="32"/>
      <c r="V284" s="32"/>
      <c r="W284" s="33"/>
    </row>
    <row r="285" spans="1:23" s="2" customFormat="1" ht="23.25" customHeight="1">
      <c r="A285" s="160"/>
      <c r="B285" s="110" t="s">
        <v>126</v>
      </c>
      <c r="C285" s="107" t="s">
        <v>69</v>
      </c>
      <c r="D285" s="176">
        <v>52.89855072463768</v>
      </c>
      <c r="E285" s="176">
        <v>55.147058823529413</v>
      </c>
      <c r="F285" s="172">
        <v>55.147058823529413</v>
      </c>
      <c r="G285" s="379">
        <v>65</v>
      </c>
      <c r="H285" s="170">
        <v>59.701492537313428</v>
      </c>
      <c r="I285" s="170">
        <v>61.94</v>
      </c>
      <c r="J285" s="170">
        <v>65.41</v>
      </c>
      <c r="K285" s="62">
        <v>70.680000000000007</v>
      </c>
      <c r="L285" s="62">
        <v>66.17</v>
      </c>
      <c r="M285" s="62">
        <v>72</v>
      </c>
      <c r="N285" s="24" t="s">
        <v>431</v>
      </c>
      <c r="O285" s="124" t="s">
        <v>477</v>
      </c>
      <c r="P285" s="177"/>
      <c r="Q285" s="283"/>
      <c r="R285" s="243"/>
      <c r="S285" s="32"/>
      <c r="T285" s="32"/>
      <c r="U285" s="32"/>
      <c r="V285" s="32"/>
      <c r="W285" s="33"/>
    </row>
    <row r="286" spans="1:23" s="2" customFormat="1" ht="23.25" customHeight="1">
      <c r="A286" s="160"/>
      <c r="B286" s="110" t="s">
        <v>127</v>
      </c>
      <c r="C286" s="107" t="s">
        <v>69</v>
      </c>
      <c r="D286" s="176">
        <v>67.44</v>
      </c>
      <c r="E286" s="176">
        <v>67.44</v>
      </c>
      <c r="F286" s="172">
        <v>67.44</v>
      </c>
      <c r="G286" s="379">
        <v>80</v>
      </c>
      <c r="H286" s="170">
        <v>72.09</v>
      </c>
      <c r="I286" s="170">
        <v>72.09</v>
      </c>
      <c r="J286" s="170">
        <v>72.09</v>
      </c>
      <c r="K286" s="62">
        <v>83.33</v>
      </c>
      <c r="L286" s="62">
        <v>73.81</v>
      </c>
      <c r="M286" s="62">
        <v>84</v>
      </c>
      <c r="N286" s="24" t="s">
        <v>431</v>
      </c>
      <c r="O286" s="124" t="s">
        <v>477</v>
      </c>
      <c r="P286" s="177"/>
      <c r="Q286" s="283"/>
      <c r="R286" s="243"/>
      <c r="S286" s="32"/>
      <c r="T286" s="32"/>
      <c r="U286" s="32"/>
      <c r="V286" s="32"/>
      <c r="W286" s="33"/>
    </row>
    <row r="287" spans="1:23" s="2" customFormat="1" ht="31.5" customHeight="1">
      <c r="A287" s="171" t="s">
        <v>21</v>
      </c>
      <c r="B287" s="106" t="s">
        <v>243</v>
      </c>
      <c r="C287" s="105"/>
      <c r="D287" s="174"/>
      <c r="E287" s="174"/>
      <c r="F287" s="172"/>
      <c r="G287" s="379"/>
      <c r="H287" s="169"/>
      <c r="I287" s="169"/>
      <c r="J287" s="169"/>
      <c r="K287" s="31"/>
      <c r="L287" s="283"/>
      <c r="M287" s="283"/>
      <c r="N287" s="24"/>
      <c r="O287" s="124"/>
      <c r="P287" s="283" t="s">
        <v>149</v>
      </c>
      <c r="Q287" s="283" t="s">
        <v>428</v>
      </c>
      <c r="R287" s="75"/>
      <c r="S287" s="32"/>
      <c r="T287" s="32"/>
      <c r="U287" s="32"/>
      <c r="V287" s="32"/>
      <c r="W287" s="33"/>
    </row>
    <row r="288" spans="1:23" s="3" customFormat="1" ht="27" customHeight="1">
      <c r="A288" s="160"/>
      <c r="B288" s="110" t="s">
        <v>130</v>
      </c>
      <c r="C288" s="107" t="s">
        <v>69</v>
      </c>
      <c r="D288" s="176">
        <v>79.2</v>
      </c>
      <c r="E288" s="176">
        <v>79.736483416628801</v>
      </c>
      <c r="F288" s="172">
        <v>79.736483416628801</v>
      </c>
      <c r="G288" s="379">
        <v>96</v>
      </c>
      <c r="H288" s="170">
        <v>81.972333779562703</v>
      </c>
      <c r="I288" s="170">
        <v>85.305763308402987</v>
      </c>
      <c r="J288" s="170">
        <v>94.9</v>
      </c>
      <c r="K288" s="62">
        <v>94.9</v>
      </c>
      <c r="L288" s="62">
        <v>98</v>
      </c>
      <c r="M288" s="62">
        <v>98</v>
      </c>
      <c r="N288" s="24" t="s">
        <v>431</v>
      </c>
      <c r="O288" s="124" t="s">
        <v>477</v>
      </c>
      <c r="P288" s="283"/>
      <c r="Q288" s="283"/>
      <c r="R288" s="243"/>
      <c r="S288" s="41"/>
      <c r="T288" s="41"/>
      <c r="U288" s="41"/>
      <c r="V288" s="41"/>
      <c r="W288" s="42"/>
    </row>
    <row r="289" spans="1:23" s="2" customFormat="1" ht="27" customHeight="1">
      <c r="A289" s="160"/>
      <c r="B289" s="110" t="s">
        <v>125</v>
      </c>
      <c r="C289" s="107" t="s">
        <v>69</v>
      </c>
      <c r="D289" s="176">
        <v>65.5</v>
      </c>
      <c r="E289" s="176">
        <v>67.691458026509579</v>
      </c>
      <c r="F289" s="172">
        <v>67.691458026509579</v>
      </c>
      <c r="G289" s="379">
        <v>85</v>
      </c>
      <c r="H289" s="170">
        <v>71.633133949610297</v>
      </c>
      <c r="I289" s="170">
        <v>74.350241978849255</v>
      </c>
      <c r="J289" s="170">
        <v>83.98</v>
      </c>
      <c r="K289" s="62">
        <v>83.98</v>
      </c>
      <c r="L289" s="62">
        <v>90</v>
      </c>
      <c r="M289" s="62">
        <v>90</v>
      </c>
      <c r="N289" s="24" t="s">
        <v>431</v>
      </c>
      <c r="O289" s="124" t="s">
        <v>477</v>
      </c>
      <c r="P289" s="283"/>
      <c r="Q289" s="283"/>
      <c r="R289" s="243"/>
      <c r="S289" s="32"/>
      <c r="T289" s="32"/>
      <c r="U289" s="32"/>
      <c r="V289" s="32"/>
      <c r="W289" s="33"/>
    </row>
    <row r="290" spans="1:23" s="2" customFormat="1" ht="27" customHeight="1">
      <c r="A290" s="160"/>
      <c r="B290" s="110" t="s">
        <v>126</v>
      </c>
      <c r="C290" s="107" t="s">
        <v>69</v>
      </c>
      <c r="D290" s="176">
        <v>80.2</v>
      </c>
      <c r="E290" s="176">
        <v>88.961646398503262</v>
      </c>
      <c r="F290" s="172">
        <v>88.961646398503262</v>
      </c>
      <c r="G290" s="379">
        <v>96</v>
      </c>
      <c r="H290" s="170">
        <v>90.556334735857874</v>
      </c>
      <c r="I290" s="170">
        <v>92.003719200371918</v>
      </c>
      <c r="J290" s="170">
        <v>92</v>
      </c>
      <c r="K290" s="62">
        <v>95</v>
      </c>
      <c r="L290" s="62">
        <v>98</v>
      </c>
      <c r="M290" s="62">
        <v>98</v>
      </c>
      <c r="N290" s="24" t="s">
        <v>431</v>
      </c>
      <c r="O290" s="124" t="s">
        <v>477</v>
      </c>
      <c r="P290" s="283"/>
      <c r="Q290" s="283"/>
      <c r="R290" s="243"/>
      <c r="S290" s="32"/>
      <c r="T290" s="32"/>
      <c r="U290" s="32"/>
      <c r="V290" s="32"/>
      <c r="W290" s="33"/>
    </row>
    <row r="291" spans="1:23" s="2" customFormat="1" ht="27" customHeight="1">
      <c r="A291" s="160"/>
      <c r="B291" s="110" t="s">
        <v>127</v>
      </c>
      <c r="C291" s="107" t="s">
        <v>69</v>
      </c>
      <c r="D291" s="176">
        <v>85.2</v>
      </c>
      <c r="E291" s="176">
        <v>93.064667291471409</v>
      </c>
      <c r="F291" s="172">
        <v>93.064667291471409</v>
      </c>
      <c r="G291" s="379">
        <v>98</v>
      </c>
      <c r="H291" s="170">
        <v>93.412625800548938</v>
      </c>
      <c r="I291" s="170">
        <v>94.306703397612495</v>
      </c>
      <c r="J291" s="170">
        <v>93.63</v>
      </c>
      <c r="K291" s="62">
        <v>97</v>
      </c>
      <c r="L291" s="62">
        <v>100</v>
      </c>
      <c r="M291" s="62">
        <v>100</v>
      </c>
      <c r="N291" s="24" t="s">
        <v>431</v>
      </c>
      <c r="O291" s="124" t="s">
        <v>477</v>
      </c>
      <c r="P291" s="283"/>
      <c r="Q291" s="283"/>
      <c r="R291" s="243"/>
      <c r="S291" s="32"/>
      <c r="T291" s="32"/>
      <c r="U291" s="32"/>
      <c r="V291" s="32"/>
      <c r="W291" s="33"/>
    </row>
    <row r="292" spans="1:23" s="3" customFormat="1" ht="37.5">
      <c r="A292" s="171" t="s">
        <v>107</v>
      </c>
      <c r="B292" s="106" t="s">
        <v>338</v>
      </c>
      <c r="C292" s="105" t="s">
        <v>131</v>
      </c>
      <c r="D292" s="174"/>
      <c r="E292" s="174"/>
      <c r="F292" s="142"/>
      <c r="G292" s="416"/>
      <c r="H292" s="169"/>
      <c r="I292" s="169"/>
      <c r="J292" s="169"/>
      <c r="K292" s="31"/>
      <c r="L292" s="31"/>
      <c r="M292" s="31"/>
      <c r="N292" s="283"/>
      <c r="O292" s="31"/>
      <c r="P292" s="283" t="s">
        <v>149</v>
      </c>
      <c r="Q292" s="283" t="s">
        <v>428</v>
      </c>
      <c r="R292" s="75"/>
      <c r="S292" s="41"/>
      <c r="T292" s="41"/>
      <c r="U292" s="41"/>
      <c r="V292" s="41"/>
      <c r="W292" s="42"/>
    </row>
    <row r="293" spans="1:23" s="2" customFormat="1" ht="26.25" customHeight="1">
      <c r="A293" s="160"/>
      <c r="B293" s="110" t="s">
        <v>125</v>
      </c>
      <c r="C293" s="107" t="s">
        <v>131</v>
      </c>
      <c r="D293" s="176">
        <v>27.6</v>
      </c>
      <c r="E293" s="176">
        <v>27.4</v>
      </c>
      <c r="F293" s="170">
        <v>27.4</v>
      </c>
      <c r="G293" s="379">
        <v>30</v>
      </c>
      <c r="H293" s="170">
        <v>27.7</v>
      </c>
      <c r="I293" s="170">
        <v>28.1</v>
      </c>
      <c r="J293" s="170">
        <v>28.1</v>
      </c>
      <c r="K293" s="62">
        <v>27.76</v>
      </c>
      <c r="L293" s="62">
        <v>30</v>
      </c>
      <c r="M293" s="62">
        <v>30</v>
      </c>
      <c r="N293" s="48" t="s">
        <v>478</v>
      </c>
      <c r="O293" s="48" t="s">
        <v>477</v>
      </c>
      <c r="P293" s="283"/>
      <c r="Q293" s="283"/>
      <c r="R293" s="243"/>
      <c r="S293" s="32"/>
      <c r="T293" s="32"/>
      <c r="U293" s="32"/>
      <c r="V293" s="32"/>
      <c r="W293" s="33"/>
    </row>
    <row r="294" spans="1:23" s="2" customFormat="1" ht="26.25" customHeight="1">
      <c r="A294" s="160"/>
      <c r="B294" s="110" t="s">
        <v>126</v>
      </c>
      <c r="C294" s="107" t="s">
        <v>131</v>
      </c>
      <c r="D294" s="176">
        <v>38.876620825147349</v>
      </c>
      <c r="E294" s="176">
        <v>38.955270322831581</v>
      </c>
      <c r="F294" s="170">
        <v>38.955270322831581</v>
      </c>
      <c r="G294" s="379">
        <v>39</v>
      </c>
      <c r="H294" s="170">
        <v>40.051578137028486</v>
      </c>
      <c r="I294" s="170">
        <v>39.490843949044589</v>
      </c>
      <c r="J294" s="170">
        <v>39.020000000000003</v>
      </c>
      <c r="K294" s="62">
        <v>39.72</v>
      </c>
      <c r="L294" s="62">
        <v>35</v>
      </c>
      <c r="M294" s="62">
        <v>35</v>
      </c>
      <c r="N294" s="48" t="s">
        <v>475</v>
      </c>
      <c r="O294" s="48" t="s">
        <v>477</v>
      </c>
      <c r="P294" s="283"/>
      <c r="Q294" s="283"/>
      <c r="R294" s="243"/>
      <c r="S294" s="32"/>
      <c r="T294" s="32"/>
      <c r="U294" s="32"/>
      <c r="V294" s="32"/>
      <c r="W294" s="33"/>
    </row>
    <row r="295" spans="1:23" s="2" customFormat="1" ht="26.25" customHeight="1">
      <c r="A295" s="160"/>
      <c r="B295" s="110" t="s">
        <v>127</v>
      </c>
      <c r="C295" s="107" t="s">
        <v>131</v>
      </c>
      <c r="D295" s="176">
        <v>38.132575757575758</v>
      </c>
      <c r="E295" s="176">
        <v>38.720037453183522</v>
      </c>
      <c r="F295" s="170">
        <v>38.720037453183522</v>
      </c>
      <c r="G295" s="379">
        <v>39</v>
      </c>
      <c r="H295" s="170">
        <v>39.175874769797424</v>
      </c>
      <c r="I295" s="170">
        <v>40.09610154125113</v>
      </c>
      <c r="J295" s="170">
        <v>39.409999999999997</v>
      </c>
      <c r="K295" s="62">
        <v>39.61</v>
      </c>
      <c r="L295" s="62">
        <v>40</v>
      </c>
      <c r="M295" s="62">
        <v>40</v>
      </c>
      <c r="N295" s="48" t="s">
        <v>431</v>
      </c>
      <c r="O295" s="48" t="s">
        <v>477</v>
      </c>
      <c r="P295" s="283"/>
      <c r="Q295" s="283"/>
      <c r="R295" s="243"/>
      <c r="S295" s="32"/>
      <c r="T295" s="32"/>
      <c r="U295" s="32"/>
      <c r="V295" s="32"/>
      <c r="W295" s="33"/>
    </row>
    <row r="296" spans="1:23" s="3" customFormat="1" ht="32.25" customHeight="1">
      <c r="A296" s="171" t="s">
        <v>108</v>
      </c>
      <c r="B296" s="106" t="s">
        <v>339</v>
      </c>
      <c r="C296" s="178" t="s">
        <v>161</v>
      </c>
      <c r="D296" s="179"/>
      <c r="E296" s="179"/>
      <c r="F296" s="170"/>
      <c r="G296" s="416"/>
      <c r="H296" s="180"/>
      <c r="I296" s="180"/>
      <c r="J296" s="180"/>
      <c r="K296" s="31"/>
      <c r="L296" s="31"/>
      <c r="M296" s="31"/>
      <c r="N296" s="283"/>
      <c r="O296" s="62"/>
      <c r="P296" s="283" t="s">
        <v>149</v>
      </c>
      <c r="Q296" s="283" t="s">
        <v>428</v>
      </c>
      <c r="R296" s="75"/>
      <c r="S296" s="41"/>
      <c r="T296" s="41"/>
      <c r="U296" s="41"/>
      <c r="V296" s="41"/>
      <c r="W296" s="42"/>
    </row>
    <row r="297" spans="1:23" s="2" customFormat="1" ht="28.5" customHeight="1">
      <c r="A297" s="160"/>
      <c r="B297" s="110" t="s">
        <v>125</v>
      </c>
      <c r="C297" s="181" t="s">
        <v>161</v>
      </c>
      <c r="D297" s="182">
        <v>1.2</v>
      </c>
      <c r="E297" s="182">
        <v>1.25</v>
      </c>
      <c r="F297" s="170">
        <v>1.25</v>
      </c>
      <c r="G297" s="379">
        <v>1.45</v>
      </c>
      <c r="H297" s="183">
        <v>1.28</v>
      </c>
      <c r="I297" s="183">
        <v>1.3</v>
      </c>
      <c r="J297" s="183">
        <v>1.3</v>
      </c>
      <c r="K297" s="62">
        <v>1.43</v>
      </c>
      <c r="L297" s="62">
        <v>1.5</v>
      </c>
      <c r="M297" s="62">
        <v>1.5</v>
      </c>
      <c r="N297" s="24" t="s">
        <v>431</v>
      </c>
      <c r="O297" s="62" t="s">
        <v>477</v>
      </c>
      <c r="P297" s="283"/>
      <c r="Q297" s="283"/>
      <c r="R297" s="243"/>
      <c r="S297" s="32"/>
      <c r="T297" s="32"/>
      <c r="U297" s="32"/>
      <c r="V297" s="32"/>
      <c r="W297" s="33"/>
    </row>
    <row r="298" spans="1:23" s="2" customFormat="1" ht="28.5" customHeight="1">
      <c r="A298" s="160"/>
      <c r="B298" s="110" t="s">
        <v>126</v>
      </c>
      <c r="C298" s="181" t="s">
        <v>161</v>
      </c>
      <c r="D298" s="182">
        <v>1.75</v>
      </c>
      <c r="E298" s="182">
        <v>1.75</v>
      </c>
      <c r="F298" s="170">
        <v>1.75</v>
      </c>
      <c r="G298" s="379">
        <v>1.85</v>
      </c>
      <c r="H298" s="183">
        <v>1.78</v>
      </c>
      <c r="I298" s="183">
        <v>1.8</v>
      </c>
      <c r="J298" s="183">
        <v>1.82</v>
      </c>
      <c r="K298" s="62">
        <v>1.81</v>
      </c>
      <c r="L298" s="62">
        <v>1.9</v>
      </c>
      <c r="M298" s="62">
        <v>1.9</v>
      </c>
      <c r="N298" s="24" t="s">
        <v>431</v>
      </c>
      <c r="O298" s="62" t="s">
        <v>477</v>
      </c>
      <c r="P298" s="283"/>
      <c r="Q298" s="283"/>
      <c r="R298" s="243"/>
      <c r="S298" s="32"/>
      <c r="T298" s="32"/>
      <c r="U298" s="32"/>
      <c r="V298" s="32"/>
      <c r="W298" s="33"/>
    </row>
    <row r="299" spans="1:23" s="2" customFormat="1" ht="28.5" customHeight="1">
      <c r="A299" s="160"/>
      <c r="B299" s="110" t="s">
        <v>127</v>
      </c>
      <c r="C299" s="181" t="s">
        <v>161</v>
      </c>
      <c r="D299" s="182">
        <v>1.9</v>
      </c>
      <c r="E299" s="182">
        <v>2</v>
      </c>
      <c r="F299" s="170">
        <v>2</v>
      </c>
      <c r="G299" s="379">
        <v>2.25</v>
      </c>
      <c r="H299" s="183">
        <v>2.1</v>
      </c>
      <c r="I299" s="183">
        <v>2.1</v>
      </c>
      <c r="J299" s="183">
        <v>2.1</v>
      </c>
      <c r="K299" s="62">
        <v>1.97</v>
      </c>
      <c r="L299" s="62">
        <v>2.25</v>
      </c>
      <c r="M299" s="62">
        <v>2.25</v>
      </c>
      <c r="N299" s="24" t="s">
        <v>478</v>
      </c>
      <c r="O299" s="62" t="s">
        <v>477</v>
      </c>
      <c r="P299" s="283"/>
      <c r="Q299" s="283"/>
      <c r="R299" s="243"/>
      <c r="S299" s="32"/>
      <c r="T299" s="32"/>
      <c r="U299" s="32"/>
      <c r="V299" s="32"/>
      <c r="W299" s="33"/>
    </row>
    <row r="300" spans="1:23" s="3" customFormat="1" ht="29.25" customHeight="1">
      <c r="A300" s="171" t="s">
        <v>204</v>
      </c>
      <c r="B300" s="106" t="s">
        <v>340</v>
      </c>
      <c r="C300" s="178" t="s">
        <v>69</v>
      </c>
      <c r="D300" s="182">
        <v>96.650831353919244</v>
      </c>
      <c r="E300" s="182">
        <v>97.819874254919569</v>
      </c>
      <c r="F300" s="172">
        <v>97.819874254919569</v>
      </c>
      <c r="G300" s="379">
        <v>99.8</v>
      </c>
      <c r="H300" s="183">
        <v>99.49</v>
      </c>
      <c r="I300" s="183">
        <v>99.5</v>
      </c>
      <c r="J300" s="183">
        <v>99.8</v>
      </c>
      <c r="K300" s="62">
        <v>99.88</v>
      </c>
      <c r="L300" s="62">
        <v>99.8</v>
      </c>
      <c r="M300" s="62">
        <v>99.8</v>
      </c>
      <c r="N300" s="24" t="s">
        <v>478</v>
      </c>
      <c r="O300" s="184" t="s">
        <v>477</v>
      </c>
      <c r="P300" s="283" t="s">
        <v>149</v>
      </c>
      <c r="Q300" s="283" t="s">
        <v>428</v>
      </c>
      <c r="R300" s="243"/>
      <c r="S300" s="41"/>
      <c r="T300" s="41"/>
      <c r="U300" s="41"/>
      <c r="V300" s="41"/>
      <c r="W300" s="42"/>
    </row>
    <row r="301" spans="1:23" s="2" customFormat="1" ht="27" customHeight="1">
      <c r="A301" s="171">
        <v>12</v>
      </c>
      <c r="B301" s="106" t="s">
        <v>132</v>
      </c>
      <c r="C301" s="107"/>
      <c r="D301" s="108"/>
      <c r="E301" s="108"/>
      <c r="F301" s="172"/>
      <c r="G301" s="418"/>
      <c r="H301" s="21"/>
      <c r="I301" s="81"/>
      <c r="J301" s="81"/>
      <c r="K301" s="81"/>
      <c r="L301" s="81"/>
      <c r="M301" s="81"/>
      <c r="N301" s="24"/>
      <c r="O301" s="24"/>
      <c r="P301" s="283" t="s">
        <v>410</v>
      </c>
      <c r="Q301" s="283" t="s">
        <v>428</v>
      </c>
      <c r="R301" s="243"/>
      <c r="S301" s="32"/>
      <c r="T301" s="32"/>
      <c r="U301" s="32"/>
      <c r="V301" s="32"/>
      <c r="W301" s="33"/>
    </row>
    <row r="302" spans="1:23" s="2" customFormat="1" ht="24.75" customHeight="1">
      <c r="A302" s="107"/>
      <c r="B302" s="110" t="s">
        <v>341</v>
      </c>
      <c r="C302" s="107" t="s">
        <v>76</v>
      </c>
      <c r="D302" s="176">
        <v>9</v>
      </c>
      <c r="E302" s="185">
        <v>9.1</v>
      </c>
      <c r="F302" s="172">
        <v>9.1</v>
      </c>
      <c r="G302" s="419" t="s">
        <v>486</v>
      </c>
      <c r="H302" s="187">
        <v>9.31</v>
      </c>
      <c r="I302" s="187">
        <v>9.8800000000000008</v>
      </c>
      <c r="J302" s="183">
        <v>10.28</v>
      </c>
      <c r="K302" s="62">
        <v>10.5</v>
      </c>
      <c r="L302" s="183">
        <v>10.5</v>
      </c>
      <c r="M302" s="186">
        <v>10.5</v>
      </c>
      <c r="N302" s="48" t="s">
        <v>478</v>
      </c>
      <c r="O302" s="63" t="s">
        <v>477</v>
      </c>
      <c r="P302" s="283" t="s">
        <v>410</v>
      </c>
      <c r="Q302" s="283"/>
      <c r="R302" s="239" t="s">
        <v>395</v>
      </c>
      <c r="S302" s="32"/>
      <c r="T302" s="32"/>
      <c r="U302" s="32"/>
      <c r="V302" s="32"/>
      <c r="W302" s="33"/>
    </row>
    <row r="303" spans="1:23" s="2" customFormat="1" ht="25.5" customHeight="1">
      <c r="A303" s="160"/>
      <c r="B303" s="110" t="s">
        <v>205</v>
      </c>
      <c r="C303" s="107" t="s">
        <v>133</v>
      </c>
      <c r="D303" s="176">
        <v>3.87</v>
      </c>
      <c r="E303" s="185">
        <v>3.87</v>
      </c>
      <c r="F303" s="172">
        <v>3.87</v>
      </c>
      <c r="G303" s="419">
        <v>3.69</v>
      </c>
      <c r="H303" s="187">
        <v>4.7300000000000004</v>
      </c>
      <c r="I303" s="187">
        <v>5.3</v>
      </c>
      <c r="J303" s="183">
        <v>3.69</v>
      </c>
      <c r="K303" s="62">
        <v>4.04</v>
      </c>
      <c r="L303" s="62">
        <v>4.04</v>
      </c>
      <c r="M303" s="186">
        <f>L303</f>
        <v>4.04</v>
      </c>
      <c r="N303" s="48" t="s">
        <v>478</v>
      </c>
      <c r="O303" s="63" t="s">
        <v>476</v>
      </c>
      <c r="P303" s="283" t="s">
        <v>410</v>
      </c>
      <c r="Q303" s="283"/>
      <c r="R303" s="243"/>
      <c r="S303" s="32"/>
      <c r="T303" s="32"/>
      <c r="U303" s="32"/>
      <c r="V303" s="32"/>
      <c r="W303" s="33"/>
    </row>
    <row r="304" spans="1:23" s="3" customFormat="1" ht="33.6" customHeight="1">
      <c r="A304" s="160"/>
      <c r="B304" s="110" t="s">
        <v>206</v>
      </c>
      <c r="C304" s="188" t="s">
        <v>134</v>
      </c>
      <c r="D304" s="189">
        <v>9.9</v>
      </c>
      <c r="E304" s="96">
        <v>11.3</v>
      </c>
      <c r="F304" s="172">
        <v>11.3</v>
      </c>
      <c r="G304" s="419">
        <v>18</v>
      </c>
      <c r="H304" s="62">
        <v>14.88</v>
      </c>
      <c r="I304" s="62">
        <v>15.63</v>
      </c>
      <c r="J304" s="183">
        <v>15.72</v>
      </c>
      <c r="K304" s="62">
        <v>16.010000000000002</v>
      </c>
      <c r="L304" s="183">
        <v>18</v>
      </c>
      <c r="M304" s="186">
        <v>18</v>
      </c>
      <c r="N304" s="48" t="s">
        <v>478</v>
      </c>
      <c r="O304" s="63" t="s">
        <v>477</v>
      </c>
      <c r="P304" s="283" t="s">
        <v>410</v>
      </c>
      <c r="Q304" s="283"/>
      <c r="R304" s="243"/>
      <c r="S304" s="41"/>
      <c r="T304" s="41"/>
      <c r="U304" s="41"/>
      <c r="V304" s="41"/>
      <c r="W304" s="42"/>
    </row>
    <row r="305" spans="1:23" s="2" customFormat="1" ht="37.5" customHeight="1">
      <c r="A305" s="107"/>
      <c r="B305" s="110" t="s">
        <v>207</v>
      </c>
      <c r="C305" s="107" t="s">
        <v>75</v>
      </c>
      <c r="D305" s="176">
        <v>27.7</v>
      </c>
      <c r="E305" s="185">
        <v>28.3</v>
      </c>
      <c r="F305" s="172">
        <v>28.3</v>
      </c>
      <c r="G305" s="419">
        <v>30</v>
      </c>
      <c r="H305" s="187">
        <v>29</v>
      </c>
      <c r="I305" s="187">
        <v>29.17</v>
      </c>
      <c r="J305" s="183">
        <v>29.4</v>
      </c>
      <c r="K305" s="62">
        <v>30</v>
      </c>
      <c r="L305" s="183">
        <v>31</v>
      </c>
      <c r="M305" s="186">
        <v>31</v>
      </c>
      <c r="N305" s="48" t="s">
        <v>431</v>
      </c>
      <c r="O305" s="63" t="s">
        <v>477</v>
      </c>
      <c r="P305" s="283" t="s">
        <v>410</v>
      </c>
      <c r="Q305" s="283"/>
      <c r="R305" s="239" t="s">
        <v>395</v>
      </c>
      <c r="S305" s="32"/>
      <c r="T305" s="32"/>
      <c r="U305" s="32"/>
      <c r="V305" s="32"/>
      <c r="W305" s="33"/>
    </row>
    <row r="306" spans="1:23" s="2" customFormat="1" ht="30.75" customHeight="1">
      <c r="A306" s="190"/>
      <c r="B306" s="191" t="s">
        <v>208</v>
      </c>
      <c r="C306" s="190" t="s">
        <v>75</v>
      </c>
      <c r="D306" s="192">
        <v>25.4</v>
      </c>
      <c r="E306" s="193">
        <v>26</v>
      </c>
      <c r="F306" s="172">
        <v>26</v>
      </c>
      <c r="G306" s="420">
        <v>28</v>
      </c>
      <c r="H306" s="195">
        <v>26.1</v>
      </c>
      <c r="I306" s="195">
        <v>26.2</v>
      </c>
      <c r="J306" s="194">
        <v>26.4</v>
      </c>
      <c r="K306" s="62">
        <v>27</v>
      </c>
      <c r="L306" s="194">
        <v>28</v>
      </c>
      <c r="M306" s="358">
        <v>28</v>
      </c>
      <c r="N306" s="48" t="s">
        <v>478</v>
      </c>
      <c r="O306" s="63" t="s">
        <v>477</v>
      </c>
      <c r="P306" s="283" t="s">
        <v>410</v>
      </c>
      <c r="Q306" s="283"/>
      <c r="R306" s="247"/>
      <c r="S306" s="32"/>
      <c r="T306" s="32"/>
      <c r="U306" s="32"/>
      <c r="V306" s="32"/>
      <c r="W306" s="33"/>
    </row>
    <row r="307" spans="1:23" s="2" customFormat="1" ht="57">
      <c r="A307" s="107"/>
      <c r="B307" s="110" t="s">
        <v>540</v>
      </c>
      <c r="C307" s="107" t="s">
        <v>69</v>
      </c>
      <c r="D307" s="176">
        <v>17.09</v>
      </c>
      <c r="E307" s="185">
        <v>16.61</v>
      </c>
      <c r="F307" s="187">
        <v>16.61</v>
      </c>
      <c r="G307" s="419" t="s">
        <v>487</v>
      </c>
      <c r="H307" s="187">
        <v>16.07</v>
      </c>
      <c r="I307" s="187">
        <v>15.6</v>
      </c>
      <c r="J307" s="183">
        <v>14.74</v>
      </c>
      <c r="K307" s="62">
        <v>14.05</v>
      </c>
      <c r="L307" s="183">
        <v>13.95</v>
      </c>
      <c r="M307" s="186">
        <v>13.95</v>
      </c>
      <c r="N307" s="24" t="s">
        <v>431</v>
      </c>
      <c r="O307" s="63" t="s">
        <v>497</v>
      </c>
      <c r="P307" s="283" t="s">
        <v>410</v>
      </c>
      <c r="Q307" s="283"/>
      <c r="R307" s="239" t="s">
        <v>395</v>
      </c>
      <c r="S307" s="32"/>
      <c r="T307" s="32"/>
      <c r="U307" s="32"/>
      <c r="V307" s="32"/>
      <c r="W307" s="33"/>
    </row>
    <row r="308" spans="1:23" s="2" customFormat="1" ht="56.25">
      <c r="A308" s="107"/>
      <c r="B308" s="110" t="s">
        <v>541</v>
      </c>
      <c r="C308" s="107" t="s">
        <v>69</v>
      </c>
      <c r="D308" s="176">
        <v>11.41</v>
      </c>
      <c r="E308" s="185">
        <v>10.95</v>
      </c>
      <c r="F308" s="62">
        <v>10.95</v>
      </c>
      <c r="G308" s="419">
        <v>9.5500000000000007</v>
      </c>
      <c r="H308" s="187">
        <v>10.67</v>
      </c>
      <c r="I308" s="187">
        <v>10.43</v>
      </c>
      <c r="J308" s="183">
        <v>10.1</v>
      </c>
      <c r="K308" s="62">
        <v>9.67</v>
      </c>
      <c r="L308" s="183">
        <v>9.5500000000000007</v>
      </c>
      <c r="M308" s="186">
        <v>9.5500000000000007</v>
      </c>
      <c r="N308" s="24" t="s">
        <v>478</v>
      </c>
      <c r="O308" s="63" t="s">
        <v>497</v>
      </c>
      <c r="P308" s="283" t="s">
        <v>411</v>
      </c>
      <c r="Q308" s="283"/>
      <c r="R308" s="243"/>
      <c r="S308" s="32"/>
      <c r="T308" s="32"/>
      <c r="U308" s="32"/>
      <c r="V308" s="32"/>
      <c r="W308" s="33"/>
    </row>
    <row r="309" spans="1:23" s="3" customFormat="1" ht="33" customHeight="1">
      <c r="A309" s="107"/>
      <c r="B309" s="110" t="s">
        <v>246</v>
      </c>
      <c r="C309" s="107" t="s">
        <v>69</v>
      </c>
      <c r="D309" s="108" t="s">
        <v>488</v>
      </c>
      <c r="E309" s="108" t="s">
        <v>489</v>
      </c>
      <c r="F309" s="62" t="s">
        <v>489</v>
      </c>
      <c r="G309" s="375">
        <v>95</v>
      </c>
      <c r="H309" s="107" t="s">
        <v>491</v>
      </c>
      <c r="I309" s="107" t="s">
        <v>492</v>
      </c>
      <c r="J309" s="107" t="s">
        <v>493</v>
      </c>
      <c r="K309" s="170" t="s">
        <v>494</v>
      </c>
      <c r="L309" s="107" t="s">
        <v>490</v>
      </c>
      <c r="M309" s="359" t="s">
        <v>495</v>
      </c>
      <c r="N309" s="24" t="s">
        <v>431</v>
      </c>
      <c r="O309" s="157" t="s">
        <v>477</v>
      </c>
      <c r="P309" s="283" t="s">
        <v>410</v>
      </c>
      <c r="Q309" s="283"/>
      <c r="R309" s="239" t="s">
        <v>395</v>
      </c>
      <c r="S309" s="41"/>
      <c r="T309" s="41"/>
      <c r="U309" s="41"/>
      <c r="V309" s="41"/>
      <c r="W309" s="42"/>
    </row>
    <row r="310" spans="1:23" s="3" customFormat="1" ht="29.25" customHeight="1">
      <c r="A310" s="107"/>
      <c r="B310" s="110" t="s">
        <v>209</v>
      </c>
      <c r="C310" s="107" t="s">
        <v>69</v>
      </c>
      <c r="D310" s="176">
        <v>100</v>
      </c>
      <c r="E310" s="185">
        <v>100</v>
      </c>
      <c r="F310" s="62">
        <v>100</v>
      </c>
      <c r="G310" s="361">
        <v>100</v>
      </c>
      <c r="H310" s="187">
        <v>100</v>
      </c>
      <c r="I310" s="187">
        <v>100</v>
      </c>
      <c r="J310" s="183">
        <v>100</v>
      </c>
      <c r="K310" s="62">
        <v>51.75</v>
      </c>
      <c r="L310" s="183">
        <v>80.42</v>
      </c>
      <c r="M310" s="186">
        <v>100</v>
      </c>
      <c r="N310" s="24" t="s">
        <v>478</v>
      </c>
      <c r="O310" s="62" t="s">
        <v>422</v>
      </c>
      <c r="P310" s="283" t="s">
        <v>410</v>
      </c>
      <c r="Q310" s="283"/>
      <c r="R310" s="243"/>
      <c r="S310" s="41"/>
      <c r="T310" s="41"/>
      <c r="U310" s="41"/>
      <c r="V310" s="41"/>
      <c r="W310" s="42"/>
    </row>
    <row r="311" spans="1:23" s="2" customFormat="1" ht="37.5">
      <c r="A311" s="107"/>
      <c r="B311" s="110" t="s">
        <v>210</v>
      </c>
      <c r="C311" s="107" t="s">
        <v>69</v>
      </c>
      <c r="D311" s="176" t="s">
        <v>425</v>
      </c>
      <c r="E311" s="185" t="s">
        <v>425</v>
      </c>
      <c r="F311" s="62" t="s">
        <v>425</v>
      </c>
      <c r="G311" s="390">
        <v>90</v>
      </c>
      <c r="H311" s="187" t="s">
        <v>421</v>
      </c>
      <c r="I311" s="187">
        <v>80</v>
      </c>
      <c r="J311" s="183">
        <v>82</v>
      </c>
      <c r="K311" s="62">
        <v>87.6</v>
      </c>
      <c r="L311" s="183">
        <v>90</v>
      </c>
      <c r="M311" s="183">
        <v>90</v>
      </c>
      <c r="N311" s="24" t="s">
        <v>478</v>
      </c>
      <c r="O311" s="183" t="s">
        <v>418</v>
      </c>
      <c r="P311" s="283" t="s">
        <v>410</v>
      </c>
      <c r="Q311" s="283"/>
      <c r="R311" s="243"/>
      <c r="S311" s="32"/>
      <c r="T311" s="32"/>
      <c r="U311" s="32"/>
      <c r="V311" s="32"/>
      <c r="W311" s="33"/>
    </row>
    <row r="312" spans="1:23" s="2" customFormat="1" ht="37.5">
      <c r="A312" s="107"/>
      <c r="B312" s="110" t="s">
        <v>211</v>
      </c>
      <c r="C312" s="107" t="s">
        <v>69</v>
      </c>
      <c r="D312" s="176">
        <v>100</v>
      </c>
      <c r="E312" s="185">
        <v>100</v>
      </c>
      <c r="F312" s="62">
        <v>100</v>
      </c>
      <c r="G312" s="361">
        <v>100</v>
      </c>
      <c r="H312" s="187">
        <v>100</v>
      </c>
      <c r="I312" s="187">
        <v>100</v>
      </c>
      <c r="J312" s="183">
        <v>100</v>
      </c>
      <c r="K312" s="62">
        <v>100</v>
      </c>
      <c r="L312" s="183">
        <v>100</v>
      </c>
      <c r="M312" s="183">
        <v>100</v>
      </c>
      <c r="N312" s="24" t="s">
        <v>478</v>
      </c>
      <c r="O312" s="62" t="s">
        <v>422</v>
      </c>
      <c r="P312" s="283" t="s">
        <v>410</v>
      </c>
      <c r="Q312" s="283"/>
      <c r="R312" s="243"/>
      <c r="S312" s="32"/>
      <c r="T312" s="32"/>
      <c r="U312" s="32"/>
      <c r="V312" s="32"/>
      <c r="W312" s="33"/>
    </row>
    <row r="313" spans="1:23" s="2" customFormat="1" ht="41.25" customHeight="1">
      <c r="A313" s="171">
        <v>13</v>
      </c>
      <c r="B313" s="106" t="s">
        <v>342</v>
      </c>
      <c r="C313" s="105" t="s">
        <v>69</v>
      </c>
      <c r="D313" s="108">
        <v>2.73</v>
      </c>
      <c r="E313" s="72">
        <v>1.86</v>
      </c>
      <c r="F313" s="62">
        <v>1.86</v>
      </c>
      <c r="G313" s="379" t="s">
        <v>496</v>
      </c>
      <c r="H313" s="24">
        <v>1.29</v>
      </c>
      <c r="I313" s="24">
        <v>2.17</v>
      </c>
      <c r="J313" s="170">
        <v>1.51</v>
      </c>
      <c r="K313" s="24">
        <v>1.08</v>
      </c>
      <c r="L313" s="62">
        <v>0.88</v>
      </c>
      <c r="M313" s="62">
        <v>0.88</v>
      </c>
      <c r="N313" s="24" t="s">
        <v>478</v>
      </c>
      <c r="O313" s="62" t="s">
        <v>497</v>
      </c>
      <c r="P313" s="283" t="s">
        <v>407</v>
      </c>
      <c r="Q313" s="283" t="s">
        <v>428</v>
      </c>
      <c r="R313" s="243"/>
      <c r="S313" s="32"/>
      <c r="T313" s="32"/>
      <c r="U313" s="32"/>
      <c r="V313" s="32"/>
      <c r="W313" s="33"/>
    </row>
    <row r="314" spans="1:23" s="2" customFormat="1" ht="37.5">
      <c r="A314" s="171"/>
      <c r="B314" s="110" t="s">
        <v>343</v>
      </c>
      <c r="C314" s="107" t="s">
        <v>69</v>
      </c>
      <c r="D314" s="108">
        <v>2.73</v>
      </c>
      <c r="E314" s="72">
        <v>1.86</v>
      </c>
      <c r="F314" s="62">
        <v>1.86</v>
      </c>
      <c r="G314" s="379"/>
      <c r="H314" s="24">
        <v>1.29</v>
      </c>
      <c r="I314" s="24"/>
      <c r="J314" s="170"/>
      <c r="K314" s="24"/>
      <c r="L314" s="62"/>
      <c r="M314" s="62"/>
      <c r="N314" s="24"/>
      <c r="O314" s="62"/>
      <c r="P314" s="283" t="s">
        <v>407</v>
      </c>
      <c r="Q314" s="283"/>
      <c r="R314" s="243"/>
      <c r="S314" s="32"/>
      <c r="T314" s="32"/>
      <c r="U314" s="32"/>
      <c r="V314" s="32"/>
      <c r="W314" s="33"/>
    </row>
    <row r="315" spans="1:23" s="2" customFormat="1" ht="37.5">
      <c r="A315" s="171"/>
      <c r="B315" s="110" t="s">
        <v>344</v>
      </c>
      <c r="C315" s="107" t="s">
        <v>69</v>
      </c>
      <c r="D315" s="108"/>
      <c r="E315" s="72"/>
      <c r="F315" s="62"/>
      <c r="G315" s="379"/>
      <c r="H315" s="24"/>
      <c r="I315" s="24">
        <v>2.17</v>
      </c>
      <c r="J315" s="170">
        <v>1.51</v>
      </c>
      <c r="K315" s="24">
        <v>1.08</v>
      </c>
      <c r="L315" s="62">
        <v>0.88</v>
      </c>
      <c r="M315" s="62">
        <v>0.88</v>
      </c>
      <c r="N315" s="24"/>
      <c r="O315" s="62"/>
      <c r="P315" s="283" t="s">
        <v>407</v>
      </c>
      <c r="Q315" s="283"/>
      <c r="R315" s="243"/>
      <c r="S315" s="32"/>
      <c r="T315" s="32"/>
      <c r="U315" s="32"/>
      <c r="V315" s="32"/>
      <c r="W315" s="33"/>
    </row>
    <row r="316" spans="1:23" s="2" customFormat="1" ht="30.75" customHeight="1">
      <c r="A316" s="107"/>
      <c r="B316" s="110" t="s">
        <v>345</v>
      </c>
      <c r="C316" s="107" t="s">
        <v>346</v>
      </c>
      <c r="D316" s="108">
        <v>1.55</v>
      </c>
      <c r="E316" s="72">
        <v>0.87</v>
      </c>
      <c r="F316" s="62">
        <v>1.62</v>
      </c>
      <c r="G316" s="379">
        <v>0.4</v>
      </c>
      <c r="H316" s="24">
        <v>0.56999999999999995</v>
      </c>
      <c r="I316" s="24">
        <v>0.96</v>
      </c>
      <c r="J316" s="170">
        <v>0.65999999999999992</v>
      </c>
      <c r="K316" s="24">
        <v>0.43</v>
      </c>
      <c r="L316" s="62">
        <v>0.2</v>
      </c>
      <c r="M316" s="24">
        <v>0.56000000000000005</v>
      </c>
      <c r="N316" s="24" t="s">
        <v>431</v>
      </c>
      <c r="O316" s="62" t="s">
        <v>476</v>
      </c>
      <c r="P316" s="283" t="s">
        <v>407</v>
      </c>
      <c r="Q316" s="283"/>
      <c r="R316" s="239" t="s">
        <v>395</v>
      </c>
      <c r="S316" s="32"/>
      <c r="T316" s="32"/>
      <c r="U316" s="32"/>
      <c r="V316" s="32"/>
      <c r="W316" s="33"/>
    </row>
    <row r="317" spans="1:23" s="2" customFormat="1" ht="34.5" customHeight="1">
      <c r="A317" s="107"/>
      <c r="B317" s="110" t="s">
        <v>347</v>
      </c>
      <c r="C317" s="107" t="s">
        <v>242</v>
      </c>
      <c r="D317" s="45">
        <v>12542</v>
      </c>
      <c r="E317" s="45">
        <v>8327</v>
      </c>
      <c r="F317" s="47">
        <v>8327</v>
      </c>
      <c r="G317" s="390"/>
      <c r="H317" s="257">
        <v>5784</v>
      </c>
      <c r="I317" s="257">
        <v>9701</v>
      </c>
      <c r="J317" s="257">
        <v>6726</v>
      </c>
      <c r="K317" s="257">
        <v>4843</v>
      </c>
      <c r="L317" s="257">
        <v>4070</v>
      </c>
      <c r="M317" s="257">
        <f>L317</f>
        <v>4070</v>
      </c>
      <c r="N317" s="24"/>
      <c r="O317" s="62" t="s">
        <v>476</v>
      </c>
      <c r="P317" s="283" t="s">
        <v>407</v>
      </c>
      <c r="Q317" s="283"/>
      <c r="R317" s="239"/>
      <c r="S317" s="32"/>
      <c r="T317" s="32"/>
      <c r="U317" s="32"/>
      <c r="V317" s="32"/>
      <c r="W317" s="33"/>
    </row>
    <row r="318" spans="1:23" s="2" customFormat="1" ht="46.5" customHeight="1">
      <c r="A318" s="107"/>
      <c r="B318" s="106" t="s">
        <v>348</v>
      </c>
      <c r="C318" s="105" t="s">
        <v>69</v>
      </c>
      <c r="D318" s="176">
        <v>5.5006840183682897</v>
      </c>
      <c r="E318" s="96">
        <v>4.9806362069351477</v>
      </c>
      <c r="F318" s="62">
        <v>4.9806362069351477</v>
      </c>
      <c r="G318" s="390"/>
      <c r="H318" s="24">
        <v>3.78</v>
      </c>
      <c r="I318" s="24">
        <v>3.23</v>
      </c>
      <c r="J318" s="170">
        <v>2.31</v>
      </c>
      <c r="K318" s="24">
        <v>1.83</v>
      </c>
      <c r="L318" s="62">
        <v>1.61</v>
      </c>
      <c r="M318" s="24">
        <v>1.61</v>
      </c>
      <c r="N318" s="24"/>
      <c r="O318" s="62" t="s">
        <v>497</v>
      </c>
      <c r="P318" s="283" t="s">
        <v>407</v>
      </c>
      <c r="Q318" s="283"/>
      <c r="R318" s="239"/>
      <c r="S318" s="32"/>
      <c r="T318" s="32"/>
      <c r="U318" s="32"/>
      <c r="V318" s="32"/>
      <c r="W318" s="33"/>
    </row>
    <row r="319" spans="1:23" s="2" customFormat="1" ht="42.95" customHeight="1">
      <c r="A319" s="107"/>
      <c r="B319" s="110" t="s">
        <v>349</v>
      </c>
      <c r="C319" s="107" t="s">
        <v>242</v>
      </c>
      <c r="D319" s="45">
        <v>25251</v>
      </c>
      <c r="E319" s="45">
        <v>22249</v>
      </c>
      <c r="F319" s="47">
        <v>22249</v>
      </c>
      <c r="G319" s="379"/>
      <c r="H319" s="257">
        <v>16888</v>
      </c>
      <c r="I319" s="257">
        <v>14442</v>
      </c>
      <c r="J319" s="257">
        <v>10316</v>
      </c>
      <c r="K319" s="257">
        <v>8193</v>
      </c>
      <c r="L319" s="257">
        <v>7200</v>
      </c>
      <c r="M319" s="257">
        <f>L319</f>
        <v>7200</v>
      </c>
      <c r="N319" s="183"/>
      <c r="O319" s="62" t="s">
        <v>476</v>
      </c>
      <c r="P319" s="283" t="s">
        <v>407</v>
      </c>
      <c r="Q319" s="283"/>
      <c r="R319" s="239"/>
      <c r="S319" s="32"/>
      <c r="T319" s="32"/>
      <c r="U319" s="32"/>
      <c r="V319" s="32"/>
      <c r="W319" s="33"/>
    </row>
    <row r="320" spans="1:23" s="2" customFormat="1" ht="37.5" customHeight="1">
      <c r="A320" s="105">
        <v>14</v>
      </c>
      <c r="B320" s="106" t="s">
        <v>350</v>
      </c>
      <c r="C320" s="188" t="s">
        <v>351</v>
      </c>
      <c r="D320" s="176">
        <v>45.326000000000001</v>
      </c>
      <c r="E320" s="176">
        <v>47.581319999999998</v>
      </c>
      <c r="F320" s="170">
        <f>E320</f>
        <v>47.581319999999998</v>
      </c>
      <c r="G320" s="363"/>
      <c r="H320" s="170">
        <v>50.34</v>
      </c>
      <c r="I320" s="170">
        <v>54.036999999999999</v>
      </c>
      <c r="J320" s="170">
        <v>58.87</v>
      </c>
      <c r="K320" s="170">
        <v>65.11</v>
      </c>
      <c r="L320" s="170">
        <v>72.921999999999997</v>
      </c>
      <c r="M320" s="170">
        <f>L320</f>
        <v>72.921999999999997</v>
      </c>
      <c r="N320" s="62"/>
      <c r="O320" s="48" t="s">
        <v>477</v>
      </c>
      <c r="P320" s="283" t="s">
        <v>405</v>
      </c>
      <c r="Q320" s="283" t="s">
        <v>428</v>
      </c>
      <c r="R320" s="239"/>
      <c r="S320" s="120"/>
      <c r="T320" s="32"/>
      <c r="U320" s="32"/>
      <c r="V320" s="32"/>
      <c r="W320" s="33"/>
    </row>
    <row r="321" spans="1:23" s="2" customFormat="1" ht="39.6" customHeight="1">
      <c r="A321" s="171">
        <v>15</v>
      </c>
      <c r="B321" s="196" t="s">
        <v>352</v>
      </c>
      <c r="C321" s="171" t="s">
        <v>69</v>
      </c>
      <c r="D321" s="197">
        <v>96.7</v>
      </c>
      <c r="E321" s="197">
        <v>99</v>
      </c>
      <c r="F321" s="198">
        <v>99</v>
      </c>
      <c r="G321" s="421">
        <v>100</v>
      </c>
      <c r="H321" s="171">
        <v>99.2</v>
      </c>
      <c r="I321" s="171">
        <v>99.4</v>
      </c>
      <c r="J321" s="171">
        <v>99.6</v>
      </c>
      <c r="K321" s="283">
        <v>99.8</v>
      </c>
      <c r="L321" s="199">
        <v>99.9</v>
      </c>
      <c r="M321" s="199">
        <v>99.9</v>
      </c>
      <c r="N321" s="24" t="s">
        <v>475</v>
      </c>
      <c r="O321" s="31" t="s">
        <v>477</v>
      </c>
      <c r="P321" s="283" t="s">
        <v>234</v>
      </c>
      <c r="Q321" s="283" t="s">
        <v>428</v>
      </c>
      <c r="R321" s="239" t="s">
        <v>395</v>
      </c>
      <c r="S321" s="32"/>
      <c r="T321" s="32"/>
      <c r="U321" s="32"/>
      <c r="V321" s="32"/>
      <c r="W321" s="33"/>
    </row>
    <row r="322" spans="1:23" ht="38.450000000000003" customHeight="1">
      <c r="A322" s="105">
        <v>16</v>
      </c>
      <c r="B322" s="196" t="s">
        <v>353</v>
      </c>
      <c r="C322" s="171" t="s">
        <v>69</v>
      </c>
      <c r="D322" s="200">
        <v>84.14</v>
      </c>
      <c r="E322" s="200">
        <v>85.46</v>
      </c>
      <c r="F322" s="198">
        <v>85.46</v>
      </c>
      <c r="G322" s="421">
        <v>98</v>
      </c>
      <c r="H322" s="198">
        <v>86.36</v>
      </c>
      <c r="I322" s="198">
        <v>88.97</v>
      </c>
      <c r="J322" s="198">
        <v>94</v>
      </c>
      <c r="K322" s="198">
        <v>96.2</v>
      </c>
      <c r="L322" s="198">
        <v>98</v>
      </c>
      <c r="M322" s="199">
        <v>98</v>
      </c>
      <c r="N322" s="25" t="s">
        <v>478</v>
      </c>
      <c r="O322" s="31" t="s">
        <v>477</v>
      </c>
      <c r="P322" s="283" t="s">
        <v>155</v>
      </c>
      <c r="Q322" s="283" t="s">
        <v>428</v>
      </c>
      <c r="R322" s="239" t="s">
        <v>395</v>
      </c>
      <c r="S322" s="22"/>
      <c r="T322" s="22"/>
      <c r="U322" s="22"/>
      <c r="V322" s="22"/>
      <c r="W322" s="23"/>
    </row>
    <row r="323" spans="1:23" ht="37.5">
      <c r="A323" s="105">
        <v>17</v>
      </c>
      <c r="B323" s="196" t="s">
        <v>448</v>
      </c>
      <c r="C323" s="171"/>
      <c r="D323" s="197"/>
      <c r="E323" s="197"/>
      <c r="F323" s="201"/>
      <c r="G323" s="422"/>
      <c r="H323" s="202"/>
      <c r="I323" s="202"/>
      <c r="J323" s="202"/>
      <c r="K323" s="202"/>
      <c r="L323" s="202"/>
      <c r="M323" s="202"/>
      <c r="N323" s="25"/>
      <c r="O323" s="25"/>
      <c r="P323" s="283" t="s">
        <v>155</v>
      </c>
      <c r="Q323" s="283" t="s">
        <v>428</v>
      </c>
      <c r="R323" s="239"/>
      <c r="S323" s="22"/>
      <c r="T323" s="22"/>
      <c r="U323" s="22"/>
      <c r="V323" s="22"/>
      <c r="W323" s="23"/>
    </row>
    <row r="324" spans="1:23" ht="38.450000000000003" customHeight="1">
      <c r="A324" s="107"/>
      <c r="B324" s="162" t="s">
        <v>354</v>
      </c>
      <c r="C324" s="105" t="s">
        <v>77</v>
      </c>
      <c r="D324" s="109">
        <v>78</v>
      </c>
      <c r="E324" s="109">
        <v>98</v>
      </c>
      <c r="F324" s="203">
        <v>98</v>
      </c>
      <c r="G324" s="396">
        <v>104</v>
      </c>
      <c r="H324" s="105">
        <v>103</v>
      </c>
      <c r="I324" s="105">
        <v>109</v>
      </c>
      <c r="J324" s="105">
        <v>115</v>
      </c>
      <c r="K324" s="102">
        <v>115</v>
      </c>
      <c r="L324" s="102">
        <v>115</v>
      </c>
      <c r="M324" s="102">
        <v>115</v>
      </c>
      <c r="N324" s="40" t="s">
        <v>431</v>
      </c>
      <c r="O324" s="40" t="s">
        <v>477</v>
      </c>
      <c r="P324" s="283" t="s">
        <v>155</v>
      </c>
      <c r="Q324" s="283"/>
      <c r="R324" s="239" t="s">
        <v>395</v>
      </c>
      <c r="S324" s="22"/>
      <c r="T324" s="22"/>
      <c r="U324" s="22"/>
      <c r="V324" s="22"/>
      <c r="W324" s="23"/>
    </row>
    <row r="325" spans="1:23" ht="37.5">
      <c r="A325" s="107"/>
      <c r="B325" s="161" t="s">
        <v>7</v>
      </c>
      <c r="C325" s="107"/>
      <c r="D325" s="108"/>
      <c r="E325" s="108"/>
      <c r="F325" s="204"/>
      <c r="G325" s="377"/>
      <c r="H325" s="107"/>
      <c r="I325" s="107"/>
      <c r="J325" s="107"/>
      <c r="K325" s="89"/>
      <c r="L325" s="89"/>
      <c r="M325" s="89"/>
      <c r="N325" s="25"/>
      <c r="O325" s="89"/>
      <c r="P325" s="283" t="s">
        <v>155</v>
      </c>
      <c r="Q325" s="283"/>
      <c r="R325" s="243"/>
      <c r="S325" s="22"/>
      <c r="T325" s="22"/>
      <c r="U325" s="22"/>
      <c r="V325" s="22"/>
      <c r="W325" s="23"/>
    </row>
    <row r="326" spans="1:23" ht="37.5">
      <c r="A326" s="190"/>
      <c r="B326" s="205" t="s">
        <v>355</v>
      </c>
      <c r="C326" s="190" t="s">
        <v>77</v>
      </c>
      <c r="D326" s="206">
        <v>0</v>
      </c>
      <c r="E326" s="206">
        <v>0</v>
      </c>
      <c r="F326" s="204">
        <v>0</v>
      </c>
      <c r="G326" s="423">
        <v>32</v>
      </c>
      <c r="H326" s="190">
        <v>10</v>
      </c>
      <c r="I326" s="190">
        <v>18</v>
      </c>
      <c r="J326" s="190">
        <v>38</v>
      </c>
      <c r="K326" s="190">
        <v>49</v>
      </c>
      <c r="L326" s="190">
        <v>51</v>
      </c>
      <c r="M326" s="190">
        <v>51</v>
      </c>
      <c r="N326" s="48" t="s">
        <v>431</v>
      </c>
      <c r="O326" s="65" t="s">
        <v>423</v>
      </c>
      <c r="P326" s="283" t="s">
        <v>155</v>
      </c>
      <c r="Q326" s="283"/>
      <c r="R326" s="247"/>
      <c r="S326" s="22"/>
      <c r="T326" s="22"/>
      <c r="U326" s="22"/>
      <c r="V326" s="22"/>
      <c r="W326" s="23"/>
    </row>
    <row r="327" spans="1:23" ht="37.5">
      <c r="A327" s="190"/>
      <c r="B327" s="205" t="s">
        <v>212</v>
      </c>
      <c r="C327" s="190" t="s">
        <v>77</v>
      </c>
      <c r="D327" s="206" t="s">
        <v>418</v>
      </c>
      <c r="E327" s="206" t="s">
        <v>418</v>
      </c>
      <c r="F327" s="204" t="s">
        <v>418</v>
      </c>
      <c r="G327" s="423">
        <v>4</v>
      </c>
      <c r="H327" s="190" t="s">
        <v>418</v>
      </c>
      <c r="I327" s="190" t="s">
        <v>418</v>
      </c>
      <c r="J327" s="190" t="s">
        <v>418</v>
      </c>
      <c r="K327" s="190">
        <v>5</v>
      </c>
      <c r="L327" s="190">
        <v>6</v>
      </c>
      <c r="M327" s="190">
        <v>6</v>
      </c>
      <c r="N327" s="48" t="s">
        <v>431</v>
      </c>
      <c r="O327" s="65" t="s">
        <v>424</v>
      </c>
      <c r="P327" s="283" t="s">
        <v>155</v>
      </c>
      <c r="Q327" s="283"/>
      <c r="R327" s="247"/>
      <c r="S327" s="22"/>
      <c r="T327" s="22"/>
      <c r="U327" s="22"/>
      <c r="V327" s="22"/>
      <c r="W327" s="23"/>
    </row>
    <row r="328" spans="1:23" ht="57">
      <c r="A328" s="107"/>
      <c r="B328" s="207" t="s">
        <v>213</v>
      </c>
      <c r="C328" s="208" t="s">
        <v>78</v>
      </c>
      <c r="D328" s="209">
        <v>1</v>
      </c>
      <c r="E328" s="209">
        <v>5</v>
      </c>
      <c r="F328" s="203">
        <v>5</v>
      </c>
      <c r="G328" s="424">
        <v>10</v>
      </c>
      <c r="H328" s="208">
        <v>5</v>
      </c>
      <c r="I328" s="208">
        <v>5</v>
      </c>
      <c r="J328" s="208">
        <v>8</v>
      </c>
      <c r="K328" s="210">
        <v>11</v>
      </c>
      <c r="L328" s="208">
        <v>11</v>
      </c>
      <c r="M328" s="208">
        <v>11</v>
      </c>
      <c r="N328" s="123" t="s">
        <v>431</v>
      </c>
      <c r="O328" s="211" t="s">
        <v>513</v>
      </c>
      <c r="P328" s="283" t="s">
        <v>155</v>
      </c>
      <c r="Q328" s="283"/>
      <c r="R328" s="239" t="s">
        <v>395</v>
      </c>
      <c r="S328" s="22"/>
      <c r="T328" s="22"/>
      <c r="U328" s="22"/>
      <c r="V328" s="22"/>
      <c r="W328" s="23"/>
    </row>
    <row r="329" spans="1:23" ht="37.5">
      <c r="A329" s="107"/>
      <c r="B329" s="106" t="s">
        <v>356</v>
      </c>
      <c r="C329" s="105" t="s">
        <v>78</v>
      </c>
      <c r="D329" s="206" t="s">
        <v>418</v>
      </c>
      <c r="E329" s="206" t="s">
        <v>418</v>
      </c>
      <c r="F329" s="169" t="s">
        <v>418</v>
      </c>
      <c r="G329" s="396">
        <v>1</v>
      </c>
      <c r="H329" s="105" t="s">
        <v>418</v>
      </c>
      <c r="I329" s="105" t="s">
        <v>418</v>
      </c>
      <c r="J329" s="105" t="s">
        <v>418</v>
      </c>
      <c r="K329" s="102">
        <v>1</v>
      </c>
      <c r="L329" s="102">
        <v>1</v>
      </c>
      <c r="M329" s="102">
        <v>1</v>
      </c>
      <c r="N329" s="40" t="s">
        <v>478</v>
      </c>
      <c r="O329" s="60" t="s">
        <v>512</v>
      </c>
      <c r="P329" s="283" t="s">
        <v>155</v>
      </c>
      <c r="Q329" s="283"/>
      <c r="R329" s="239"/>
      <c r="S329" s="22"/>
      <c r="T329" s="22"/>
      <c r="U329" s="22"/>
      <c r="V329" s="22"/>
      <c r="W329" s="23"/>
    </row>
    <row r="330" spans="1:23" ht="27" customHeight="1">
      <c r="A330" s="105">
        <v>18</v>
      </c>
      <c r="B330" s="162" t="s">
        <v>153</v>
      </c>
      <c r="C330" s="105"/>
      <c r="D330" s="109"/>
      <c r="E330" s="109"/>
      <c r="F330" s="201"/>
      <c r="G330" s="422"/>
      <c r="H330" s="202"/>
      <c r="I330" s="202"/>
      <c r="J330" s="202"/>
      <c r="K330" s="202"/>
      <c r="L330" s="202"/>
      <c r="M330" s="202"/>
      <c r="N330" s="25"/>
      <c r="O330" s="25"/>
      <c r="P330" s="283" t="s">
        <v>412</v>
      </c>
      <c r="Q330" s="283" t="s">
        <v>428</v>
      </c>
      <c r="R330" s="243"/>
      <c r="S330" s="22"/>
      <c r="T330" s="22"/>
      <c r="U330" s="22"/>
      <c r="V330" s="22"/>
      <c r="W330" s="23"/>
    </row>
    <row r="331" spans="1:23" ht="42.75" customHeight="1">
      <c r="A331" s="107"/>
      <c r="B331" s="110" t="s">
        <v>502</v>
      </c>
      <c r="C331" s="107" t="s">
        <v>69</v>
      </c>
      <c r="D331" s="342">
        <v>91.07</v>
      </c>
      <c r="E331" s="343">
        <v>92.51</v>
      </c>
      <c r="F331" s="62">
        <v>90</v>
      </c>
      <c r="G331" s="377">
        <v>92</v>
      </c>
      <c r="H331" s="62">
        <v>93.52</v>
      </c>
      <c r="I331" s="121">
        <v>94.1</v>
      </c>
      <c r="J331" s="344">
        <v>94.84</v>
      </c>
      <c r="K331" s="345">
        <v>95.57</v>
      </c>
      <c r="L331" s="89">
        <v>92</v>
      </c>
      <c r="M331" s="89">
        <v>92</v>
      </c>
      <c r="N331" s="25" t="s">
        <v>478</v>
      </c>
      <c r="O331" s="121" t="s">
        <v>477</v>
      </c>
      <c r="P331" s="283" t="s">
        <v>412</v>
      </c>
      <c r="Q331" s="102"/>
      <c r="R331" s="243"/>
      <c r="S331" s="22"/>
      <c r="T331" s="22"/>
      <c r="U331" s="22"/>
      <c r="V331" s="22"/>
      <c r="W331" s="23"/>
    </row>
    <row r="332" spans="1:23" ht="37.5" customHeight="1">
      <c r="A332" s="107"/>
      <c r="B332" s="110" t="s">
        <v>503</v>
      </c>
      <c r="C332" s="107" t="s">
        <v>69</v>
      </c>
      <c r="D332" s="342">
        <v>98.97</v>
      </c>
      <c r="E332" s="343">
        <v>96.89</v>
      </c>
      <c r="F332" s="62">
        <v>93</v>
      </c>
      <c r="G332" s="377">
        <v>95</v>
      </c>
      <c r="H332" s="62">
        <v>99.3</v>
      </c>
      <c r="I332" s="62">
        <v>98.6</v>
      </c>
      <c r="J332" s="187">
        <v>99.48</v>
      </c>
      <c r="K332" s="346">
        <v>99.86</v>
      </c>
      <c r="L332" s="89">
        <v>95</v>
      </c>
      <c r="M332" s="89">
        <v>95</v>
      </c>
      <c r="N332" s="25" t="s">
        <v>478</v>
      </c>
      <c r="O332" s="121" t="s">
        <v>477</v>
      </c>
      <c r="P332" s="283" t="s">
        <v>412</v>
      </c>
      <c r="Q332" s="102"/>
      <c r="R332" s="243"/>
      <c r="S332" s="22"/>
      <c r="T332" s="22"/>
      <c r="U332" s="22"/>
      <c r="V332" s="22"/>
      <c r="W332" s="23"/>
    </row>
    <row r="333" spans="1:23" ht="30.75" customHeight="1">
      <c r="A333" s="107"/>
      <c r="B333" s="110" t="s">
        <v>504</v>
      </c>
      <c r="C333" s="160" t="s">
        <v>69</v>
      </c>
      <c r="D333" s="342">
        <v>97.48</v>
      </c>
      <c r="E333" s="343">
        <v>99.16</v>
      </c>
      <c r="F333" s="62">
        <v>70</v>
      </c>
      <c r="G333" s="377">
        <v>88</v>
      </c>
      <c r="H333" s="62">
        <v>99.21</v>
      </c>
      <c r="I333" s="62">
        <v>96.8</v>
      </c>
      <c r="J333" s="187">
        <v>98.41</v>
      </c>
      <c r="K333" s="346">
        <v>99.86</v>
      </c>
      <c r="L333" s="89">
        <v>88</v>
      </c>
      <c r="M333" s="89">
        <v>88</v>
      </c>
      <c r="N333" s="25" t="s">
        <v>478</v>
      </c>
      <c r="O333" s="121" t="s">
        <v>477</v>
      </c>
      <c r="P333" s="283" t="s">
        <v>412</v>
      </c>
      <c r="Q333" s="102"/>
      <c r="R333" s="243"/>
      <c r="S333" s="22"/>
      <c r="T333" s="22"/>
      <c r="U333" s="22"/>
      <c r="V333" s="22"/>
      <c r="W333" s="23"/>
    </row>
    <row r="334" spans="1:23" ht="41.25" customHeight="1">
      <c r="A334" s="107"/>
      <c r="B334" s="110" t="s">
        <v>505</v>
      </c>
      <c r="C334" s="160" t="s">
        <v>69</v>
      </c>
      <c r="D334" s="342">
        <v>96.15</v>
      </c>
      <c r="E334" s="347">
        <v>100</v>
      </c>
      <c r="F334" s="62">
        <v>80</v>
      </c>
      <c r="G334" s="377">
        <v>88</v>
      </c>
      <c r="H334" s="89">
        <v>100</v>
      </c>
      <c r="I334" s="62">
        <v>96.43</v>
      </c>
      <c r="J334" s="62">
        <v>100</v>
      </c>
      <c r="K334" s="346">
        <v>92.31</v>
      </c>
      <c r="L334" s="89">
        <v>88</v>
      </c>
      <c r="M334" s="89">
        <f>L334</f>
        <v>88</v>
      </c>
      <c r="N334" s="25" t="s">
        <v>478</v>
      </c>
      <c r="O334" s="121" t="s">
        <v>477</v>
      </c>
      <c r="P334" s="283" t="s">
        <v>412</v>
      </c>
      <c r="Q334" s="102"/>
      <c r="R334" s="243"/>
      <c r="S334" s="22"/>
      <c r="T334" s="22"/>
      <c r="U334" s="22"/>
      <c r="V334" s="22"/>
      <c r="W334" s="23"/>
    </row>
    <row r="335" spans="1:23" ht="40.5" customHeight="1">
      <c r="A335" s="107"/>
      <c r="B335" s="110" t="s">
        <v>506</v>
      </c>
      <c r="C335" s="160" t="s">
        <v>69</v>
      </c>
      <c r="D335" s="342" t="s">
        <v>425</v>
      </c>
      <c r="E335" s="343">
        <v>89.74</v>
      </c>
      <c r="F335" s="62">
        <v>95</v>
      </c>
      <c r="G335" s="377">
        <v>95</v>
      </c>
      <c r="H335" s="172" t="s">
        <v>425</v>
      </c>
      <c r="I335" s="172" t="s">
        <v>425</v>
      </c>
      <c r="J335" s="172" t="s">
        <v>425</v>
      </c>
      <c r="K335" s="346">
        <v>98.6</v>
      </c>
      <c r="L335" s="89">
        <v>95</v>
      </c>
      <c r="M335" s="89">
        <f>L335</f>
        <v>95</v>
      </c>
      <c r="N335" s="25" t="s">
        <v>478</v>
      </c>
      <c r="O335" s="121" t="s">
        <v>422</v>
      </c>
      <c r="P335" s="283" t="s">
        <v>412</v>
      </c>
      <c r="Q335" s="102"/>
      <c r="R335" s="243"/>
      <c r="S335" s="22"/>
      <c r="T335" s="22"/>
      <c r="U335" s="22"/>
      <c r="V335" s="22"/>
      <c r="W335" s="23"/>
    </row>
    <row r="336" spans="1:23" ht="75">
      <c r="A336" s="107"/>
      <c r="B336" s="110" t="s">
        <v>571</v>
      </c>
      <c r="C336" s="160" t="s">
        <v>69</v>
      </c>
      <c r="D336" s="348" t="s">
        <v>425</v>
      </c>
      <c r="E336" s="212" t="s">
        <v>425</v>
      </c>
      <c r="F336" s="201"/>
      <c r="G336" s="415" t="s">
        <v>425</v>
      </c>
      <c r="H336" s="213" t="s">
        <v>425</v>
      </c>
      <c r="I336" s="213" t="s">
        <v>425</v>
      </c>
      <c r="J336" s="214" t="s">
        <v>425</v>
      </c>
      <c r="K336" s="344">
        <v>95</v>
      </c>
      <c r="L336" s="121">
        <v>95</v>
      </c>
      <c r="M336" s="121">
        <v>95</v>
      </c>
      <c r="N336" s="25"/>
      <c r="O336" s="63" t="s">
        <v>418</v>
      </c>
      <c r="P336" s="283" t="s">
        <v>412</v>
      </c>
      <c r="Q336" s="283"/>
      <c r="R336" s="243"/>
      <c r="S336" s="22"/>
      <c r="T336" s="22"/>
      <c r="U336" s="22"/>
      <c r="V336" s="22"/>
      <c r="W336" s="23"/>
    </row>
    <row r="337" spans="1:23" s="12" customFormat="1" ht="37.5">
      <c r="A337" s="107"/>
      <c r="B337" s="110" t="s">
        <v>214</v>
      </c>
      <c r="C337" s="107" t="s">
        <v>69</v>
      </c>
      <c r="D337" s="176">
        <v>90.99</v>
      </c>
      <c r="E337" s="215">
        <v>91.75</v>
      </c>
      <c r="F337" s="170">
        <v>95</v>
      </c>
      <c r="G337" s="415">
        <v>95</v>
      </c>
      <c r="H337" s="214">
        <v>95.62</v>
      </c>
      <c r="I337" s="214">
        <v>95.8</v>
      </c>
      <c r="J337" s="349"/>
      <c r="K337" s="344">
        <v>95</v>
      </c>
      <c r="L337" s="81">
        <v>95</v>
      </c>
      <c r="M337" s="89">
        <v>95</v>
      </c>
      <c r="N337" s="25" t="s">
        <v>478</v>
      </c>
      <c r="O337" s="121" t="s">
        <v>422</v>
      </c>
      <c r="P337" s="283" t="s">
        <v>412</v>
      </c>
      <c r="Q337" s="283"/>
      <c r="R337" s="243"/>
      <c r="S337" s="22"/>
      <c r="T337" s="22"/>
      <c r="U337" s="22"/>
      <c r="V337" s="22"/>
      <c r="W337" s="23"/>
    </row>
    <row r="338" spans="1:23" ht="36.75" customHeight="1">
      <c r="A338" s="105">
        <v>19</v>
      </c>
      <c r="B338" s="106" t="s">
        <v>357</v>
      </c>
      <c r="C338" s="107"/>
      <c r="D338" s="108"/>
      <c r="E338" s="108"/>
      <c r="F338" s="201"/>
      <c r="G338" s="422"/>
      <c r="H338" s="202"/>
      <c r="I338" s="202"/>
      <c r="J338" s="202"/>
      <c r="K338" s="202"/>
      <c r="L338" s="202"/>
      <c r="M338" s="202"/>
      <c r="N338" s="25"/>
      <c r="O338" s="25"/>
      <c r="P338" s="283" t="s">
        <v>413</v>
      </c>
      <c r="Q338" s="283" t="s">
        <v>428</v>
      </c>
      <c r="R338" s="243"/>
      <c r="S338" s="22"/>
      <c r="T338" s="22"/>
      <c r="U338" s="22"/>
      <c r="V338" s="22"/>
      <c r="W338" s="23"/>
    </row>
    <row r="339" spans="1:23" ht="42.75" customHeight="1">
      <c r="A339" s="160"/>
      <c r="B339" s="196" t="s">
        <v>215</v>
      </c>
      <c r="C339" s="171" t="s">
        <v>69</v>
      </c>
      <c r="D339" s="258">
        <v>80</v>
      </c>
      <c r="E339" s="258">
        <v>80</v>
      </c>
      <c r="F339" s="169">
        <v>80</v>
      </c>
      <c r="G339" s="399">
        <v>95</v>
      </c>
      <c r="H339" s="259">
        <v>84</v>
      </c>
      <c r="I339" s="259">
        <v>90</v>
      </c>
      <c r="J339" s="259">
        <v>92</v>
      </c>
      <c r="K339" s="144">
        <v>94</v>
      </c>
      <c r="L339" s="144">
        <v>95</v>
      </c>
      <c r="M339" s="144">
        <v>95</v>
      </c>
      <c r="N339" s="231" t="s">
        <v>478</v>
      </c>
      <c r="O339" s="144" t="s">
        <v>477</v>
      </c>
      <c r="P339" s="283" t="s">
        <v>413</v>
      </c>
      <c r="Q339" s="283"/>
      <c r="R339" s="239" t="s">
        <v>395</v>
      </c>
      <c r="S339" s="22"/>
      <c r="T339" s="22"/>
      <c r="U339" s="22"/>
      <c r="V339" s="22"/>
      <c r="W339" s="23"/>
    </row>
    <row r="340" spans="1:23" ht="42.75" customHeight="1">
      <c r="A340" s="160"/>
      <c r="B340" s="196" t="s">
        <v>216</v>
      </c>
      <c r="C340" s="171" t="s">
        <v>69</v>
      </c>
      <c r="D340" s="260">
        <v>75</v>
      </c>
      <c r="E340" s="260">
        <v>85</v>
      </c>
      <c r="F340" s="169">
        <v>85</v>
      </c>
      <c r="G340" s="399">
        <v>100</v>
      </c>
      <c r="H340" s="199">
        <v>88</v>
      </c>
      <c r="I340" s="199">
        <v>92</v>
      </c>
      <c r="J340" s="199">
        <v>95</v>
      </c>
      <c r="K340" s="144">
        <v>96</v>
      </c>
      <c r="L340" s="144">
        <v>100</v>
      </c>
      <c r="M340" s="144">
        <v>100</v>
      </c>
      <c r="N340" s="231" t="s">
        <v>478</v>
      </c>
      <c r="O340" s="144" t="s">
        <v>477</v>
      </c>
      <c r="P340" s="283" t="s">
        <v>413</v>
      </c>
      <c r="Q340" s="283"/>
      <c r="R340" s="239" t="s">
        <v>395</v>
      </c>
      <c r="S340" s="22"/>
      <c r="T340" s="22"/>
      <c r="U340" s="22"/>
      <c r="V340" s="22"/>
      <c r="W340" s="23"/>
    </row>
    <row r="341" spans="1:23" ht="56.25">
      <c r="A341" s="160"/>
      <c r="B341" s="216" t="s">
        <v>217</v>
      </c>
      <c r="C341" s="107" t="s">
        <v>69</v>
      </c>
      <c r="D341" s="212">
        <v>100</v>
      </c>
      <c r="E341" s="212">
        <v>100</v>
      </c>
      <c r="F341" s="170">
        <v>100</v>
      </c>
      <c r="G341" s="425">
        <v>100</v>
      </c>
      <c r="H341" s="213">
        <v>100</v>
      </c>
      <c r="I341" s="213">
        <v>100</v>
      </c>
      <c r="J341" s="213">
        <v>100</v>
      </c>
      <c r="K341" s="121">
        <v>100</v>
      </c>
      <c r="L341" s="121">
        <v>100</v>
      </c>
      <c r="M341" s="121">
        <v>100</v>
      </c>
      <c r="N341" s="187" t="s">
        <v>478</v>
      </c>
      <c r="O341" s="121" t="s">
        <v>422</v>
      </c>
      <c r="P341" s="283" t="s">
        <v>413</v>
      </c>
      <c r="Q341" s="283"/>
      <c r="R341" s="243"/>
      <c r="S341" s="22"/>
      <c r="T341" s="22"/>
      <c r="U341" s="22"/>
      <c r="V341" s="22"/>
      <c r="W341" s="23"/>
    </row>
    <row r="342" spans="1:23" ht="56.25">
      <c r="A342" s="160"/>
      <c r="B342" s="216" t="s">
        <v>218</v>
      </c>
      <c r="C342" s="160" t="s">
        <v>69</v>
      </c>
      <c r="D342" s="215">
        <v>64.3</v>
      </c>
      <c r="E342" s="215">
        <v>64.3</v>
      </c>
      <c r="F342" s="170">
        <v>64.3</v>
      </c>
      <c r="G342" s="425">
        <v>100</v>
      </c>
      <c r="H342" s="214">
        <v>64.3</v>
      </c>
      <c r="I342" s="214">
        <v>64.3</v>
      </c>
      <c r="J342" s="214">
        <v>100</v>
      </c>
      <c r="K342" s="121">
        <v>100</v>
      </c>
      <c r="L342" s="121">
        <v>100</v>
      </c>
      <c r="M342" s="121">
        <v>100</v>
      </c>
      <c r="N342" s="187" t="s">
        <v>431</v>
      </c>
      <c r="O342" s="121" t="s">
        <v>477</v>
      </c>
      <c r="P342" s="283" t="s">
        <v>413</v>
      </c>
      <c r="Q342" s="283"/>
      <c r="R342" s="243"/>
      <c r="S342" s="22"/>
      <c r="T342" s="22"/>
      <c r="U342" s="22"/>
      <c r="V342" s="22"/>
      <c r="W342" s="23"/>
    </row>
    <row r="343" spans="1:23" ht="37.5">
      <c r="A343" s="160"/>
      <c r="B343" s="216" t="s">
        <v>219</v>
      </c>
      <c r="C343" s="160" t="s">
        <v>69</v>
      </c>
      <c r="D343" s="212">
        <v>37.5</v>
      </c>
      <c r="E343" s="212">
        <v>53.1</v>
      </c>
      <c r="F343" s="170">
        <v>53.1</v>
      </c>
      <c r="G343" s="425">
        <v>93.7</v>
      </c>
      <c r="H343" s="213">
        <v>62.5</v>
      </c>
      <c r="I343" s="213">
        <v>65.599999999999994</v>
      </c>
      <c r="J343" s="213">
        <v>65.599999999999994</v>
      </c>
      <c r="K343" s="121">
        <v>71.8</v>
      </c>
      <c r="L343" s="121">
        <v>93.7</v>
      </c>
      <c r="M343" s="121">
        <v>93.7</v>
      </c>
      <c r="N343" s="187" t="s">
        <v>478</v>
      </c>
      <c r="O343" s="121" t="s">
        <v>477</v>
      </c>
      <c r="P343" s="283" t="s">
        <v>413</v>
      </c>
      <c r="Q343" s="283"/>
      <c r="R343" s="243"/>
      <c r="S343" s="22"/>
      <c r="T343" s="22"/>
      <c r="U343" s="22"/>
      <c r="V343" s="22"/>
      <c r="W343" s="23"/>
    </row>
    <row r="344" spans="1:23" ht="43.5" customHeight="1">
      <c r="A344" s="284" t="s">
        <v>118</v>
      </c>
      <c r="B344" s="71" t="s">
        <v>358</v>
      </c>
      <c r="C344" s="284"/>
      <c r="D344" s="30"/>
      <c r="E344" s="30"/>
      <c r="F344" s="201"/>
      <c r="G344" s="422"/>
      <c r="H344" s="202"/>
      <c r="I344" s="202"/>
      <c r="J344" s="202"/>
      <c r="K344" s="202"/>
      <c r="L344" s="202"/>
      <c r="M344" s="202"/>
      <c r="N344" s="25"/>
      <c r="O344" s="25"/>
      <c r="P344" s="82"/>
      <c r="Q344" s="283"/>
      <c r="R344" s="243"/>
      <c r="S344" s="22"/>
      <c r="T344" s="22"/>
      <c r="U344" s="22"/>
      <c r="V344" s="22"/>
      <c r="W344" s="23"/>
    </row>
    <row r="345" spans="1:23" ht="40.5" customHeight="1">
      <c r="A345" s="284">
        <v>1</v>
      </c>
      <c r="B345" s="71" t="s">
        <v>135</v>
      </c>
      <c r="C345" s="284" t="s">
        <v>144</v>
      </c>
      <c r="D345" s="217">
        <v>72.099999999999994</v>
      </c>
      <c r="E345" s="88">
        <v>72.81</v>
      </c>
      <c r="F345" s="201"/>
      <c r="G345" s="426"/>
      <c r="H345" s="283">
        <v>70.53</v>
      </c>
      <c r="I345" s="283">
        <v>69.680000000000007</v>
      </c>
      <c r="J345" s="142">
        <v>69.66</v>
      </c>
      <c r="K345" s="202"/>
      <c r="L345" s="202"/>
      <c r="M345" s="202"/>
      <c r="N345" s="25"/>
      <c r="O345" s="25"/>
      <c r="P345" s="283" t="s">
        <v>151</v>
      </c>
      <c r="Q345" s="283" t="s">
        <v>428</v>
      </c>
      <c r="R345" s="75"/>
      <c r="S345" s="22"/>
      <c r="T345" s="22"/>
      <c r="U345" s="22"/>
      <c r="V345" s="22"/>
      <c r="W345" s="23"/>
    </row>
    <row r="346" spans="1:23" ht="30.75" customHeight="1">
      <c r="A346" s="25"/>
      <c r="B346" s="83" t="s">
        <v>136</v>
      </c>
      <c r="C346" s="25" t="s">
        <v>143</v>
      </c>
      <c r="D346" s="100"/>
      <c r="E346" s="88"/>
      <c r="F346" s="201"/>
      <c r="G346" s="418"/>
      <c r="H346" s="283"/>
      <c r="I346" s="283"/>
      <c r="J346" s="20"/>
      <c r="K346" s="202"/>
      <c r="L346" s="202"/>
      <c r="M346" s="202"/>
      <c r="N346" s="25"/>
      <c r="O346" s="25"/>
      <c r="P346" s="283"/>
      <c r="Q346" s="283"/>
      <c r="R346" s="243"/>
      <c r="S346" s="22"/>
      <c r="T346" s="22"/>
      <c r="U346" s="22"/>
      <c r="V346" s="22"/>
      <c r="W346" s="23"/>
    </row>
    <row r="347" spans="1:23" ht="30.75" customHeight="1">
      <c r="A347" s="25"/>
      <c r="B347" s="83" t="s">
        <v>137</v>
      </c>
      <c r="C347" s="25" t="s">
        <v>143</v>
      </c>
      <c r="D347" s="100">
        <v>2</v>
      </c>
      <c r="E347" s="72">
        <v>2</v>
      </c>
      <c r="F347" s="201"/>
      <c r="G347" s="418"/>
      <c r="H347" s="24">
        <v>3</v>
      </c>
      <c r="I347" s="24">
        <v>5</v>
      </c>
      <c r="J347" s="21">
        <v>5</v>
      </c>
      <c r="K347" s="202"/>
      <c r="L347" s="202"/>
      <c r="M347" s="202"/>
      <c r="N347" s="25"/>
      <c r="O347" s="25"/>
      <c r="P347" s="283"/>
      <c r="Q347" s="283"/>
      <c r="R347" s="243"/>
      <c r="S347" s="22"/>
      <c r="T347" s="22"/>
      <c r="U347" s="22"/>
      <c r="V347" s="22"/>
      <c r="W347" s="23"/>
    </row>
    <row r="348" spans="1:23" ht="30.75" customHeight="1">
      <c r="A348" s="25"/>
      <c r="B348" s="83" t="s">
        <v>138</v>
      </c>
      <c r="C348" s="25" t="s">
        <v>143</v>
      </c>
      <c r="D348" s="100">
        <v>1</v>
      </c>
      <c r="E348" s="100">
        <v>1</v>
      </c>
      <c r="F348" s="201"/>
      <c r="G348" s="418"/>
      <c r="H348" s="25">
        <v>1</v>
      </c>
      <c r="I348" s="25">
        <v>1</v>
      </c>
      <c r="J348" s="25">
        <v>2</v>
      </c>
      <c r="K348" s="202"/>
      <c r="L348" s="202"/>
      <c r="M348" s="202"/>
      <c r="N348" s="25"/>
      <c r="O348" s="25"/>
      <c r="P348" s="283"/>
      <c r="Q348" s="283"/>
      <c r="R348" s="243"/>
      <c r="S348" s="22"/>
      <c r="T348" s="22"/>
      <c r="U348" s="22"/>
      <c r="V348" s="22"/>
      <c r="W348" s="23"/>
    </row>
    <row r="349" spans="1:23" ht="56.25">
      <c r="A349" s="284">
        <v>2</v>
      </c>
      <c r="B349" s="218" t="s">
        <v>500</v>
      </c>
      <c r="C349" s="25" t="s">
        <v>144</v>
      </c>
      <c r="D349" s="219"/>
      <c r="E349" s="100">
        <v>0.3</v>
      </c>
      <c r="F349" s="201"/>
      <c r="G349" s="418"/>
      <c r="H349" s="81" t="s">
        <v>465</v>
      </c>
      <c r="I349" s="25" t="s">
        <v>466</v>
      </c>
      <c r="J349" s="221" t="s">
        <v>467</v>
      </c>
      <c r="K349" s="202"/>
      <c r="L349" s="202"/>
      <c r="M349" s="202"/>
      <c r="N349" s="25"/>
      <c r="O349" s="25"/>
      <c r="P349" s="283"/>
      <c r="Q349" s="283"/>
      <c r="R349" s="243"/>
      <c r="S349" s="22"/>
      <c r="T349" s="22"/>
      <c r="U349" s="22"/>
      <c r="V349" s="22"/>
      <c r="W349" s="23"/>
    </row>
    <row r="350" spans="1:23" ht="37.5">
      <c r="A350" s="284"/>
      <c r="B350" s="83" t="s">
        <v>136</v>
      </c>
      <c r="C350" s="25" t="s">
        <v>143</v>
      </c>
      <c r="D350" s="80" t="s">
        <v>464</v>
      </c>
      <c r="E350" s="100">
        <v>35</v>
      </c>
      <c r="F350" s="201"/>
      <c r="G350" s="418">
        <v>25</v>
      </c>
      <c r="H350" s="81">
        <v>49</v>
      </c>
      <c r="I350" s="25">
        <v>39</v>
      </c>
      <c r="J350" s="76"/>
      <c r="K350" s="202">
        <v>25</v>
      </c>
      <c r="L350" s="202">
        <v>25</v>
      </c>
      <c r="M350" s="202">
        <v>25</v>
      </c>
      <c r="N350" s="25" t="s">
        <v>478</v>
      </c>
      <c r="O350" s="25" t="s">
        <v>477</v>
      </c>
      <c r="P350" s="283"/>
      <c r="Q350" s="283"/>
      <c r="R350" s="243"/>
      <c r="S350" s="22"/>
      <c r="T350" s="22"/>
      <c r="U350" s="22"/>
      <c r="V350" s="22"/>
      <c r="W350" s="23"/>
    </row>
    <row r="351" spans="1:23" ht="23.25" customHeight="1">
      <c r="A351" s="284"/>
      <c r="B351" s="83" t="s">
        <v>137</v>
      </c>
      <c r="C351" s="25" t="s">
        <v>143</v>
      </c>
      <c r="D351" s="100"/>
      <c r="E351" s="100">
        <v>35</v>
      </c>
      <c r="F351" s="201"/>
      <c r="G351" s="418">
        <v>25</v>
      </c>
      <c r="H351" s="81">
        <v>49</v>
      </c>
      <c r="I351" s="25">
        <v>39</v>
      </c>
      <c r="J351" s="76"/>
      <c r="K351" s="202">
        <v>25</v>
      </c>
      <c r="L351" s="202">
        <v>25</v>
      </c>
      <c r="M351" s="202">
        <v>25</v>
      </c>
      <c r="N351" s="25" t="s">
        <v>478</v>
      </c>
      <c r="O351" s="25" t="s">
        <v>477</v>
      </c>
      <c r="P351" s="283"/>
      <c r="Q351" s="283"/>
      <c r="R351" s="243"/>
      <c r="S351" s="22"/>
      <c r="T351" s="22"/>
      <c r="U351" s="22"/>
      <c r="V351" s="22"/>
      <c r="W351" s="23"/>
    </row>
    <row r="352" spans="1:23" ht="29.25" customHeight="1">
      <c r="A352" s="284"/>
      <c r="B352" s="83" t="s">
        <v>138</v>
      </c>
      <c r="C352" s="25" t="s">
        <v>143</v>
      </c>
      <c r="D352" s="100"/>
      <c r="E352" s="100">
        <v>9</v>
      </c>
      <c r="F352" s="201"/>
      <c r="G352" s="418">
        <v>7</v>
      </c>
      <c r="H352" s="81">
        <v>11</v>
      </c>
      <c r="I352" s="25">
        <v>9</v>
      </c>
      <c r="J352" s="76"/>
      <c r="K352" s="202">
        <v>7</v>
      </c>
      <c r="L352" s="202">
        <v>7</v>
      </c>
      <c r="M352" s="202">
        <v>7</v>
      </c>
      <c r="N352" s="25" t="s">
        <v>478</v>
      </c>
      <c r="O352" s="25" t="s">
        <v>477</v>
      </c>
      <c r="P352" s="283"/>
      <c r="Q352" s="283"/>
      <c r="R352" s="243"/>
      <c r="S352" s="22"/>
      <c r="T352" s="22"/>
      <c r="U352" s="22"/>
      <c r="V352" s="22"/>
      <c r="W352" s="23"/>
    </row>
    <row r="353" spans="1:23" ht="49.5" customHeight="1">
      <c r="A353" s="284">
        <v>3</v>
      </c>
      <c r="B353" s="71" t="s">
        <v>139</v>
      </c>
      <c r="C353" s="284" t="s">
        <v>144</v>
      </c>
      <c r="D353" s="30">
        <v>0.52</v>
      </c>
      <c r="E353" s="30">
        <v>0.51</v>
      </c>
      <c r="F353" s="201"/>
      <c r="G353" s="427"/>
      <c r="H353" s="220"/>
      <c r="I353" s="284">
        <v>0.56999999999999995</v>
      </c>
      <c r="J353" s="31"/>
      <c r="K353" s="202"/>
      <c r="L353" s="202"/>
      <c r="M353" s="202"/>
      <c r="N353" s="25"/>
      <c r="O353" s="25"/>
      <c r="P353" s="283" t="s">
        <v>152</v>
      </c>
      <c r="Q353" s="283"/>
      <c r="R353" s="75"/>
      <c r="S353" s="22"/>
      <c r="T353" s="22"/>
      <c r="U353" s="22"/>
      <c r="V353" s="22"/>
      <c r="W353" s="23"/>
    </row>
    <row r="354" spans="1:23" ht="56.25">
      <c r="A354" s="284"/>
      <c r="B354" s="83" t="s">
        <v>136</v>
      </c>
      <c r="C354" s="25" t="s">
        <v>143</v>
      </c>
      <c r="D354" s="100">
        <v>12</v>
      </c>
      <c r="E354" s="100">
        <v>15</v>
      </c>
      <c r="F354" s="201"/>
      <c r="G354" s="418"/>
      <c r="H354" s="81" t="s">
        <v>464</v>
      </c>
      <c r="I354" s="202">
        <v>7</v>
      </c>
      <c r="J354" s="221" t="s">
        <v>467</v>
      </c>
      <c r="K354" s="202">
        <v>7</v>
      </c>
      <c r="L354" s="202">
        <v>7</v>
      </c>
      <c r="M354" s="202">
        <v>7</v>
      </c>
      <c r="N354" s="25"/>
      <c r="O354" s="25"/>
      <c r="P354" s="283"/>
      <c r="Q354" s="283"/>
      <c r="R354" s="243"/>
      <c r="S354" s="22"/>
      <c r="T354" s="22"/>
      <c r="U354" s="22"/>
      <c r="V354" s="22"/>
      <c r="W354" s="23"/>
    </row>
    <row r="355" spans="1:23" ht="31.5" customHeight="1">
      <c r="A355" s="284"/>
      <c r="B355" s="83" t="s">
        <v>137</v>
      </c>
      <c r="C355" s="25" t="s">
        <v>143</v>
      </c>
      <c r="D355" s="100">
        <v>12</v>
      </c>
      <c r="E355" s="100">
        <v>15</v>
      </c>
      <c r="F355" s="201"/>
      <c r="G355" s="418"/>
      <c r="H355" s="81"/>
      <c r="I355" s="202">
        <v>7</v>
      </c>
      <c r="J355" s="221"/>
      <c r="K355" s="202">
        <v>7</v>
      </c>
      <c r="L355" s="202">
        <v>7</v>
      </c>
      <c r="M355" s="202">
        <v>7</v>
      </c>
      <c r="N355" s="25"/>
      <c r="O355" s="25"/>
      <c r="P355" s="283"/>
      <c r="Q355" s="283"/>
      <c r="R355" s="243"/>
      <c r="S355" s="22"/>
      <c r="T355" s="22"/>
      <c r="U355" s="22"/>
      <c r="V355" s="22"/>
      <c r="W355" s="23"/>
    </row>
    <row r="356" spans="1:23" ht="31.5" customHeight="1">
      <c r="A356" s="284"/>
      <c r="B356" s="83" t="s">
        <v>138</v>
      </c>
      <c r="C356" s="25" t="s">
        <v>143</v>
      </c>
      <c r="D356" s="100">
        <v>3</v>
      </c>
      <c r="E356" s="100">
        <v>3</v>
      </c>
      <c r="F356" s="201"/>
      <c r="G356" s="418"/>
      <c r="H356" s="81"/>
      <c r="I356" s="202">
        <v>2</v>
      </c>
      <c r="J356" s="221"/>
      <c r="K356" s="202">
        <v>2</v>
      </c>
      <c r="L356" s="202">
        <v>2</v>
      </c>
      <c r="M356" s="202">
        <v>2</v>
      </c>
      <c r="N356" s="25"/>
      <c r="O356" s="25"/>
      <c r="P356" s="283"/>
      <c r="Q356" s="283"/>
      <c r="R356" s="243"/>
      <c r="S356" s="22"/>
      <c r="T356" s="22"/>
      <c r="U356" s="22"/>
      <c r="V356" s="22"/>
      <c r="W356" s="23"/>
    </row>
    <row r="357" spans="1:23" ht="93.75">
      <c r="A357" s="284">
        <v>4</v>
      </c>
      <c r="B357" s="71" t="s">
        <v>140</v>
      </c>
      <c r="C357" s="284" t="s">
        <v>144</v>
      </c>
      <c r="D357" s="30">
        <v>46.72</v>
      </c>
      <c r="E357" s="30">
        <v>46.96</v>
      </c>
      <c r="F357" s="201"/>
      <c r="G357" s="379" t="s">
        <v>426</v>
      </c>
      <c r="H357" s="284">
        <v>42.43</v>
      </c>
      <c r="I357" s="284">
        <v>42.15</v>
      </c>
      <c r="J357" s="31">
        <v>41.32</v>
      </c>
      <c r="K357" s="221" t="s">
        <v>450</v>
      </c>
      <c r="L357" s="221" t="s">
        <v>450</v>
      </c>
      <c r="M357" s="221" t="s">
        <v>450</v>
      </c>
      <c r="N357" s="25"/>
      <c r="O357" s="25"/>
      <c r="P357" s="283" t="s">
        <v>235</v>
      </c>
      <c r="Q357" s="283" t="s">
        <v>428</v>
      </c>
      <c r="R357" s="75"/>
      <c r="S357" s="22"/>
      <c r="T357" s="22"/>
      <c r="U357" s="22"/>
      <c r="V357" s="22"/>
      <c r="W357" s="23"/>
    </row>
    <row r="358" spans="1:23" ht="26.25" customHeight="1">
      <c r="A358" s="25"/>
      <c r="B358" s="83" t="s">
        <v>136</v>
      </c>
      <c r="C358" s="25" t="s">
        <v>143</v>
      </c>
      <c r="D358" s="100"/>
      <c r="E358" s="100"/>
      <c r="F358" s="201"/>
      <c r="G358" s="418"/>
      <c r="H358" s="25"/>
      <c r="I358" s="25"/>
      <c r="J358" s="21"/>
      <c r="K358" s="202"/>
      <c r="L358" s="202"/>
      <c r="M358" s="202"/>
      <c r="N358" s="25"/>
      <c r="O358" s="25"/>
      <c r="P358" s="283"/>
      <c r="Q358" s="283"/>
      <c r="R358" s="243"/>
      <c r="S358" s="22"/>
      <c r="T358" s="22"/>
      <c r="U358" s="22"/>
      <c r="V358" s="22"/>
      <c r="W358" s="23"/>
    </row>
    <row r="359" spans="1:23" ht="26.25" customHeight="1">
      <c r="A359" s="25"/>
      <c r="B359" s="83" t="s">
        <v>137</v>
      </c>
      <c r="C359" s="25" t="s">
        <v>143</v>
      </c>
      <c r="D359" s="100">
        <v>2</v>
      </c>
      <c r="E359" s="100">
        <v>2</v>
      </c>
      <c r="F359" s="201"/>
      <c r="G359" s="418"/>
      <c r="H359" s="25">
        <v>27</v>
      </c>
      <c r="I359" s="25">
        <v>32</v>
      </c>
      <c r="J359" s="21">
        <v>42</v>
      </c>
      <c r="K359" s="202"/>
      <c r="L359" s="202"/>
      <c r="M359" s="202"/>
      <c r="N359" s="25"/>
      <c r="O359" s="25"/>
      <c r="P359" s="283"/>
      <c r="Q359" s="283"/>
      <c r="R359" s="243"/>
      <c r="S359" s="22"/>
      <c r="T359" s="22"/>
      <c r="U359" s="22"/>
      <c r="V359" s="22"/>
      <c r="W359" s="23"/>
    </row>
    <row r="360" spans="1:23" ht="26.25" customHeight="1">
      <c r="A360" s="25"/>
      <c r="B360" s="83" t="s">
        <v>138</v>
      </c>
      <c r="C360" s="25" t="s">
        <v>143</v>
      </c>
      <c r="D360" s="100">
        <v>2</v>
      </c>
      <c r="E360" s="100">
        <v>1</v>
      </c>
      <c r="F360" s="201"/>
      <c r="G360" s="418"/>
      <c r="H360" s="25">
        <v>2</v>
      </c>
      <c r="I360" s="25">
        <v>5</v>
      </c>
      <c r="J360" s="21">
        <v>4</v>
      </c>
      <c r="K360" s="202"/>
      <c r="L360" s="202"/>
      <c r="M360" s="202"/>
      <c r="N360" s="25"/>
      <c r="O360" s="25"/>
      <c r="P360" s="283"/>
      <c r="Q360" s="283"/>
      <c r="R360" s="243"/>
      <c r="S360" s="22"/>
      <c r="T360" s="22"/>
      <c r="U360" s="22"/>
      <c r="V360" s="22"/>
      <c r="W360" s="23"/>
    </row>
    <row r="361" spans="1:23" ht="131.25">
      <c r="A361" s="284">
        <v>5</v>
      </c>
      <c r="B361" s="71" t="s">
        <v>141</v>
      </c>
      <c r="C361" s="284" t="s">
        <v>144</v>
      </c>
      <c r="D361" s="30">
        <v>84.43</v>
      </c>
      <c r="E361" s="30">
        <v>86.77</v>
      </c>
      <c r="F361" s="201"/>
      <c r="G361" s="390" t="s">
        <v>427</v>
      </c>
      <c r="H361" s="284">
        <v>86.8</v>
      </c>
      <c r="I361" s="284">
        <v>86.38</v>
      </c>
      <c r="J361" s="31">
        <v>86.65</v>
      </c>
      <c r="K361" s="62" t="s">
        <v>451</v>
      </c>
      <c r="L361" s="62" t="s">
        <v>452</v>
      </c>
      <c r="M361" s="62" t="s">
        <v>550</v>
      </c>
      <c r="N361" s="25"/>
      <c r="O361" s="25"/>
      <c r="P361" s="283" t="s">
        <v>235</v>
      </c>
      <c r="Q361" s="283" t="s">
        <v>428</v>
      </c>
      <c r="R361" s="75"/>
      <c r="S361" s="22"/>
      <c r="T361" s="22"/>
      <c r="U361" s="22"/>
      <c r="V361" s="22"/>
      <c r="W361" s="23"/>
    </row>
    <row r="362" spans="1:23" ht="27" customHeight="1">
      <c r="A362" s="25"/>
      <c r="B362" s="83" t="s">
        <v>136</v>
      </c>
      <c r="C362" s="25" t="s">
        <v>143</v>
      </c>
      <c r="D362" s="100"/>
      <c r="E362" s="100"/>
      <c r="F362" s="201"/>
      <c r="G362" s="418"/>
      <c r="H362" s="25"/>
      <c r="I362" s="25"/>
      <c r="J362" s="21"/>
      <c r="K362" s="222"/>
      <c r="L362" s="222"/>
      <c r="M362" s="202"/>
      <c r="N362" s="25"/>
      <c r="O362" s="25"/>
      <c r="P362" s="283"/>
      <c r="Q362" s="283"/>
      <c r="R362" s="243"/>
      <c r="S362" s="22"/>
      <c r="T362" s="22"/>
      <c r="U362" s="22"/>
      <c r="V362" s="22"/>
      <c r="W362" s="23"/>
    </row>
    <row r="363" spans="1:23" ht="27" customHeight="1">
      <c r="A363" s="25"/>
      <c r="B363" s="83" t="s">
        <v>137</v>
      </c>
      <c r="C363" s="25" t="s">
        <v>143</v>
      </c>
      <c r="D363" s="100">
        <v>3</v>
      </c>
      <c r="E363" s="100">
        <v>5</v>
      </c>
      <c r="F363" s="201"/>
      <c r="G363" s="418"/>
      <c r="H363" s="25">
        <v>26</v>
      </c>
      <c r="I363" s="25">
        <v>21</v>
      </c>
      <c r="J363" s="21">
        <v>37</v>
      </c>
      <c r="K363" s="222"/>
      <c r="L363" s="222"/>
      <c r="M363" s="202"/>
      <c r="N363" s="25"/>
      <c r="O363" s="25"/>
      <c r="P363" s="283"/>
      <c r="Q363" s="283"/>
      <c r="R363" s="243"/>
      <c r="S363" s="22"/>
      <c r="T363" s="22"/>
      <c r="U363" s="22"/>
      <c r="V363" s="22"/>
      <c r="W363" s="23"/>
    </row>
    <row r="364" spans="1:23" ht="27" customHeight="1">
      <c r="A364" s="25"/>
      <c r="B364" s="83" t="s">
        <v>138</v>
      </c>
      <c r="C364" s="25" t="s">
        <v>143</v>
      </c>
      <c r="D364" s="100">
        <v>1</v>
      </c>
      <c r="E364" s="100">
        <v>1</v>
      </c>
      <c r="F364" s="201"/>
      <c r="G364" s="418"/>
      <c r="H364" s="25">
        <v>3</v>
      </c>
      <c r="I364" s="25">
        <v>3</v>
      </c>
      <c r="J364" s="21">
        <v>4</v>
      </c>
      <c r="K364" s="222"/>
      <c r="L364" s="222"/>
      <c r="M364" s="202"/>
      <c r="N364" s="25"/>
      <c r="O364" s="25"/>
      <c r="P364" s="283"/>
      <c r="Q364" s="283"/>
      <c r="R364" s="243"/>
      <c r="S364" s="22"/>
      <c r="T364" s="22"/>
      <c r="U364" s="22"/>
      <c r="V364" s="22"/>
      <c r="W364" s="23"/>
    </row>
    <row r="365" spans="1:23" ht="168.75">
      <c r="A365" s="284">
        <v>6</v>
      </c>
      <c r="B365" s="71" t="s">
        <v>142</v>
      </c>
      <c r="C365" s="284" t="s">
        <v>69</v>
      </c>
      <c r="D365" s="30">
        <v>87.62</v>
      </c>
      <c r="E365" s="30">
        <v>89.06</v>
      </c>
      <c r="F365" s="201"/>
      <c r="G365" s="398">
        <v>90</v>
      </c>
      <c r="H365" s="284">
        <v>89.15</v>
      </c>
      <c r="I365" s="284">
        <v>80.53</v>
      </c>
      <c r="J365" s="31">
        <v>84.9</v>
      </c>
      <c r="K365" s="62" t="s">
        <v>453</v>
      </c>
      <c r="L365" s="62" t="s">
        <v>454</v>
      </c>
      <c r="M365" s="202"/>
      <c r="N365" s="25"/>
      <c r="O365" s="25"/>
      <c r="P365" s="283" t="s">
        <v>235</v>
      </c>
      <c r="Q365" s="283" t="s">
        <v>428</v>
      </c>
      <c r="R365" s="75"/>
      <c r="S365" s="22"/>
      <c r="T365" s="22"/>
      <c r="U365" s="22"/>
      <c r="V365" s="22"/>
      <c r="W365" s="23"/>
    </row>
    <row r="366" spans="1:23" ht="28.5" customHeight="1">
      <c r="A366" s="25"/>
      <c r="B366" s="83" t="s">
        <v>136</v>
      </c>
      <c r="C366" s="25" t="s">
        <v>143</v>
      </c>
      <c r="D366" s="100"/>
      <c r="E366" s="100"/>
      <c r="F366" s="201"/>
      <c r="G366" s="426"/>
      <c r="H366" s="25"/>
      <c r="I366" s="25"/>
      <c r="J366" s="21"/>
      <c r="K366" s="202"/>
      <c r="L366" s="202"/>
      <c r="M366" s="202"/>
      <c r="N366" s="25"/>
      <c r="O366" s="25"/>
      <c r="P366" s="283"/>
      <c r="Q366" s="283"/>
      <c r="R366" s="243"/>
      <c r="S366" s="22"/>
      <c r="T366" s="22"/>
      <c r="U366" s="22"/>
      <c r="V366" s="22"/>
      <c r="W366" s="23"/>
    </row>
    <row r="367" spans="1:23" ht="28.5" customHeight="1">
      <c r="A367" s="25"/>
      <c r="B367" s="83" t="s">
        <v>137</v>
      </c>
      <c r="C367" s="25" t="s">
        <v>143</v>
      </c>
      <c r="D367" s="100">
        <v>15</v>
      </c>
      <c r="E367" s="100">
        <v>12</v>
      </c>
      <c r="F367" s="201"/>
      <c r="G367" s="426"/>
      <c r="H367" s="25">
        <v>15</v>
      </c>
      <c r="I367" s="25">
        <v>26</v>
      </c>
      <c r="J367" s="21">
        <v>14</v>
      </c>
      <c r="K367" s="202"/>
      <c r="L367" s="202"/>
      <c r="M367" s="202"/>
      <c r="N367" s="25"/>
      <c r="O367" s="25"/>
      <c r="P367" s="283"/>
      <c r="Q367" s="283"/>
      <c r="R367" s="243"/>
      <c r="S367" s="22"/>
      <c r="T367" s="22"/>
      <c r="U367" s="22"/>
      <c r="V367" s="22"/>
      <c r="W367" s="23"/>
    </row>
    <row r="368" spans="1:23" ht="28.5" customHeight="1">
      <c r="A368" s="25"/>
      <c r="B368" s="83" t="s">
        <v>138</v>
      </c>
      <c r="C368" s="25" t="s">
        <v>143</v>
      </c>
      <c r="D368" s="100">
        <v>6</v>
      </c>
      <c r="E368" s="100">
        <v>3</v>
      </c>
      <c r="F368" s="201"/>
      <c r="G368" s="426"/>
      <c r="H368" s="25">
        <v>2</v>
      </c>
      <c r="I368" s="25">
        <v>5</v>
      </c>
      <c r="J368" s="21">
        <v>1</v>
      </c>
      <c r="K368" s="202"/>
      <c r="L368" s="202"/>
      <c r="M368" s="202"/>
      <c r="N368" s="25"/>
      <c r="O368" s="25"/>
      <c r="P368" s="283"/>
      <c r="Q368" s="283"/>
      <c r="R368" s="243"/>
      <c r="S368" s="22"/>
      <c r="T368" s="22"/>
      <c r="U368" s="22"/>
      <c r="V368" s="22"/>
      <c r="W368" s="23"/>
    </row>
    <row r="369" spans="1:23" ht="37.5">
      <c r="A369" s="284">
        <v>7</v>
      </c>
      <c r="B369" s="71" t="s">
        <v>359</v>
      </c>
      <c r="C369" s="284"/>
      <c r="D369" s="223"/>
      <c r="E369" s="223"/>
      <c r="F369" s="201"/>
      <c r="G369" s="422"/>
      <c r="H369" s="202"/>
      <c r="I369" s="202"/>
      <c r="J369" s="202"/>
      <c r="K369" s="202"/>
      <c r="L369" s="202"/>
      <c r="M369" s="202"/>
      <c r="N369" s="25"/>
      <c r="O369" s="25"/>
      <c r="P369" s="224"/>
      <c r="Q369" s="283"/>
      <c r="R369" s="248"/>
      <c r="S369" s="22"/>
      <c r="T369" s="22"/>
      <c r="U369" s="22"/>
      <c r="V369" s="22"/>
      <c r="W369" s="23"/>
    </row>
    <row r="370" spans="1:23" ht="56.25">
      <c r="A370" s="25"/>
      <c r="B370" s="225" t="s">
        <v>360</v>
      </c>
      <c r="C370" s="48" t="s">
        <v>69</v>
      </c>
      <c r="D370" s="226">
        <v>99.46</v>
      </c>
      <c r="E370" s="226">
        <v>99.45</v>
      </c>
      <c r="F370" s="187">
        <f>E370</f>
        <v>99.45</v>
      </c>
      <c r="G370" s="428"/>
      <c r="H370" s="227">
        <v>99.44</v>
      </c>
      <c r="I370" s="227">
        <v>99.54</v>
      </c>
      <c r="J370" s="227">
        <v>99.5</v>
      </c>
      <c r="K370" s="227">
        <v>99.55</v>
      </c>
      <c r="L370" s="227">
        <v>100</v>
      </c>
      <c r="M370" s="227">
        <v>100</v>
      </c>
      <c r="N370" s="227"/>
      <c r="O370" s="227" t="s">
        <v>477</v>
      </c>
      <c r="P370" s="283" t="s">
        <v>235</v>
      </c>
      <c r="Q370" s="283"/>
      <c r="R370" s="242"/>
      <c r="S370" s="22"/>
      <c r="T370" s="22"/>
      <c r="U370" s="22"/>
      <c r="V370" s="22"/>
      <c r="W370" s="23"/>
    </row>
    <row r="371" spans="1:23" ht="56.25">
      <c r="A371" s="25"/>
      <c r="B371" s="225" t="s">
        <v>361</v>
      </c>
      <c r="C371" s="48" t="s">
        <v>69</v>
      </c>
      <c r="D371" s="226">
        <v>100</v>
      </c>
      <c r="E371" s="226">
        <v>100</v>
      </c>
      <c r="F371" s="187">
        <v>100</v>
      </c>
      <c r="G371" s="428">
        <v>100</v>
      </c>
      <c r="H371" s="227">
        <v>100</v>
      </c>
      <c r="I371" s="227">
        <v>100</v>
      </c>
      <c r="J371" s="227">
        <v>100</v>
      </c>
      <c r="K371" s="227">
        <v>96</v>
      </c>
      <c r="L371" s="227">
        <v>96</v>
      </c>
      <c r="M371" s="227">
        <v>99</v>
      </c>
      <c r="N371" s="227" t="s">
        <v>475</v>
      </c>
      <c r="O371" s="227" t="s">
        <v>476</v>
      </c>
      <c r="P371" s="283" t="s">
        <v>235</v>
      </c>
      <c r="Q371" s="283" t="s">
        <v>428</v>
      </c>
      <c r="R371" s="242"/>
      <c r="S371" s="22"/>
      <c r="T371" s="22"/>
      <c r="U371" s="22"/>
      <c r="V371" s="22"/>
      <c r="W371" s="23"/>
    </row>
    <row r="372" spans="1:23" ht="75">
      <c r="A372" s="25"/>
      <c r="B372" s="225" t="s">
        <v>542</v>
      </c>
      <c r="C372" s="48" t="s">
        <v>69</v>
      </c>
      <c r="D372" s="226" t="s">
        <v>469</v>
      </c>
      <c r="E372" s="226">
        <v>90.52</v>
      </c>
      <c r="F372" s="187" t="s">
        <v>574</v>
      </c>
      <c r="G372" s="428">
        <v>100</v>
      </c>
      <c r="H372" s="227">
        <v>91.3</v>
      </c>
      <c r="I372" s="227">
        <v>94.02</v>
      </c>
      <c r="J372" s="227">
        <v>96.84</v>
      </c>
      <c r="K372" s="227">
        <v>98.7</v>
      </c>
      <c r="L372" s="227">
        <v>100</v>
      </c>
      <c r="M372" s="227">
        <v>100</v>
      </c>
      <c r="N372" s="227" t="s">
        <v>478</v>
      </c>
      <c r="O372" s="227" t="s">
        <v>477</v>
      </c>
      <c r="P372" s="283" t="s">
        <v>149</v>
      </c>
      <c r="Q372" s="283"/>
      <c r="R372" s="242"/>
      <c r="S372" s="22"/>
      <c r="T372" s="22"/>
      <c r="U372" s="22"/>
      <c r="V372" s="22"/>
      <c r="W372" s="23"/>
    </row>
    <row r="373" spans="1:23" ht="60" customHeight="1">
      <c r="A373" s="284">
        <v>8</v>
      </c>
      <c r="B373" s="71" t="s">
        <v>362</v>
      </c>
      <c r="C373" s="48"/>
      <c r="D373" s="90"/>
      <c r="E373" s="90"/>
      <c r="F373" s="201"/>
      <c r="G373" s="422"/>
      <c r="H373" s="202"/>
      <c r="I373" s="202"/>
      <c r="J373" s="202"/>
      <c r="K373" s="202"/>
      <c r="L373" s="202"/>
      <c r="M373" s="202"/>
      <c r="N373" s="25"/>
      <c r="O373" s="25"/>
      <c r="P373" s="283"/>
      <c r="Q373" s="283"/>
      <c r="R373" s="435"/>
      <c r="S373" s="22"/>
      <c r="T373" s="22"/>
      <c r="U373" s="22"/>
      <c r="V373" s="22"/>
      <c r="W373" s="23"/>
    </row>
    <row r="374" spans="1:23" ht="37.5">
      <c r="A374" s="284">
        <v>9</v>
      </c>
      <c r="B374" s="71" t="s">
        <v>363</v>
      </c>
      <c r="C374" s="48"/>
      <c r="D374" s="96"/>
      <c r="E374" s="96"/>
      <c r="F374" s="187"/>
      <c r="G374" s="429"/>
      <c r="H374" s="187"/>
      <c r="I374" s="187"/>
      <c r="J374" s="187"/>
      <c r="K374" s="187"/>
      <c r="L374" s="187"/>
      <c r="M374" s="187"/>
      <c r="N374" s="187"/>
      <c r="O374" s="187"/>
      <c r="P374" s="224"/>
      <c r="Q374" s="283"/>
      <c r="R374" s="437"/>
      <c r="S374" s="22"/>
      <c r="T374" s="22"/>
      <c r="U374" s="22"/>
      <c r="V374" s="22"/>
      <c r="W374" s="23"/>
    </row>
    <row r="375" spans="1:23" ht="37.5">
      <c r="A375" s="264"/>
      <c r="B375" s="286" t="s">
        <v>364</v>
      </c>
      <c r="C375" s="287" t="s">
        <v>69</v>
      </c>
      <c r="D375" s="288">
        <v>68.5</v>
      </c>
      <c r="E375" s="96">
        <v>69.3</v>
      </c>
      <c r="F375" s="280">
        <f>E375</f>
        <v>69.3</v>
      </c>
      <c r="G375" s="430">
        <v>70</v>
      </c>
      <c r="H375" s="280">
        <v>71.3</v>
      </c>
      <c r="I375" s="280">
        <v>75.5</v>
      </c>
      <c r="J375" s="280">
        <v>79.099999999999994</v>
      </c>
      <c r="K375" s="280">
        <v>79.099999999999994</v>
      </c>
      <c r="L375" s="227">
        <v>79.099999999999994</v>
      </c>
      <c r="M375" s="227">
        <f>L375</f>
        <v>79.099999999999994</v>
      </c>
      <c r="N375" s="281" t="s">
        <v>431</v>
      </c>
      <c r="O375" s="281" t="s">
        <v>477</v>
      </c>
      <c r="P375" s="263" t="s">
        <v>482</v>
      </c>
      <c r="Q375" s="263"/>
      <c r="R375" s="437"/>
      <c r="S375" s="289"/>
      <c r="T375" s="289"/>
      <c r="U375" s="289"/>
      <c r="V375" s="289"/>
      <c r="W375" s="290"/>
    </row>
    <row r="376" spans="1:23" s="12" customFormat="1" ht="37.5">
      <c r="A376" s="25"/>
      <c r="B376" s="87" t="s">
        <v>365</v>
      </c>
      <c r="C376" s="48" t="s">
        <v>69</v>
      </c>
      <c r="D376" s="96">
        <v>25</v>
      </c>
      <c r="E376" s="96">
        <v>30</v>
      </c>
      <c r="F376" s="227">
        <v>30</v>
      </c>
      <c r="G376" s="428">
        <v>55</v>
      </c>
      <c r="H376" s="227">
        <v>35</v>
      </c>
      <c r="I376" s="227">
        <v>40</v>
      </c>
      <c r="J376" s="227">
        <v>45</v>
      </c>
      <c r="K376" s="227">
        <v>50</v>
      </c>
      <c r="L376" s="227">
        <v>55</v>
      </c>
      <c r="M376" s="227">
        <v>55</v>
      </c>
      <c r="N376" s="187" t="s">
        <v>478</v>
      </c>
      <c r="O376" s="187" t="s">
        <v>477</v>
      </c>
      <c r="P376" s="283" t="s">
        <v>483</v>
      </c>
      <c r="Q376" s="283"/>
      <c r="R376" s="436"/>
      <c r="S376" s="22"/>
      <c r="T376" s="22"/>
      <c r="U376" s="22"/>
      <c r="V376" s="22"/>
      <c r="W376" s="23"/>
    </row>
    <row r="377" spans="1:23" ht="37.5">
      <c r="A377" s="284">
        <v>10</v>
      </c>
      <c r="B377" s="71" t="s">
        <v>366</v>
      </c>
      <c r="C377" s="40" t="s">
        <v>367</v>
      </c>
      <c r="D377" s="100">
        <v>806</v>
      </c>
      <c r="E377" s="228">
        <v>1060</v>
      </c>
      <c r="F377" s="229">
        <v>3241</v>
      </c>
      <c r="G377" s="431">
        <v>2612</v>
      </c>
      <c r="H377" s="25">
        <v>394</v>
      </c>
      <c r="I377" s="25">
        <v>523</v>
      </c>
      <c r="J377" s="25">
        <v>646</v>
      </c>
      <c r="K377" s="25">
        <v>456</v>
      </c>
      <c r="L377" s="25">
        <v>593</v>
      </c>
      <c r="M377" s="104">
        <v>2612</v>
      </c>
      <c r="N377" s="230" t="s">
        <v>478</v>
      </c>
      <c r="O377" s="230" t="s">
        <v>476</v>
      </c>
      <c r="P377" s="283" t="s">
        <v>235</v>
      </c>
      <c r="Q377" s="283" t="s">
        <v>430</v>
      </c>
      <c r="R377" s="240"/>
      <c r="S377" s="22"/>
      <c r="T377" s="22"/>
      <c r="U377" s="22"/>
      <c r="V377" s="22"/>
      <c r="W377" s="23"/>
    </row>
    <row r="378" spans="1:23" ht="27.95" customHeight="1">
      <c r="A378" s="284"/>
      <c r="B378" s="87" t="s">
        <v>455</v>
      </c>
      <c r="C378" s="48" t="s">
        <v>367</v>
      </c>
      <c r="D378" s="100">
        <v>118</v>
      </c>
      <c r="E378" s="100">
        <v>52</v>
      </c>
      <c r="F378" s="229">
        <v>250</v>
      </c>
      <c r="G378" s="361">
        <v>97</v>
      </c>
      <c r="H378" s="25">
        <v>26</v>
      </c>
      <c r="I378" s="25">
        <v>0</v>
      </c>
      <c r="J378" s="25">
        <v>0</v>
      </c>
      <c r="K378" s="25">
        <v>35</v>
      </c>
      <c r="L378" s="25">
        <v>36</v>
      </c>
      <c r="M378" s="25">
        <v>97</v>
      </c>
      <c r="N378" s="230" t="s">
        <v>478</v>
      </c>
      <c r="O378" s="230" t="s">
        <v>476</v>
      </c>
      <c r="P378" s="283"/>
      <c r="Q378" s="283"/>
      <c r="R378" s="240"/>
      <c r="S378" s="22"/>
      <c r="T378" s="22"/>
      <c r="U378" s="22"/>
      <c r="V378" s="22"/>
      <c r="W378" s="23"/>
    </row>
    <row r="379" spans="1:23" ht="37.5" customHeight="1">
      <c r="A379" s="284"/>
      <c r="B379" s="87" t="s">
        <v>456</v>
      </c>
      <c r="C379" s="48" t="s">
        <v>367</v>
      </c>
      <c r="D379" s="100">
        <v>688</v>
      </c>
      <c r="E379" s="100">
        <v>1008</v>
      </c>
      <c r="F379" s="229">
        <v>2991</v>
      </c>
      <c r="G379" s="361">
        <v>2515</v>
      </c>
      <c r="H379" s="25">
        <v>368</v>
      </c>
      <c r="I379" s="25">
        <v>523</v>
      </c>
      <c r="J379" s="25">
        <v>646</v>
      </c>
      <c r="K379" s="25">
        <v>421</v>
      </c>
      <c r="L379" s="25">
        <v>557</v>
      </c>
      <c r="M379" s="25">
        <v>2515</v>
      </c>
      <c r="N379" s="230" t="s">
        <v>478</v>
      </c>
      <c r="O379" s="230" t="s">
        <v>476</v>
      </c>
      <c r="P379" s="283"/>
      <c r="Q379" s="283"/>
      <c r="R379" s="240"/>
      <c r="S379" s="22"/>
      <c r="T379" s="22"/>
      <c r="U379" s="22"/>
      <c r="V379" s="22"/>
      <c r="W379" s="23"/>
    </row>
    <row r="380" spans="1:23" ht="39.75" customHeight="1">
      <c r="A380" s="284">
        <v>11</v>
      </c>
      <c r="B380" s="71" t="s">
        <v>368</v>
      </c>
      <c r="C380" s="40" t="s">
        <v>367</v>
      </c>
      <c r="D380" s="30">
        <v>6</v>
      </c>
      <c r="E380" s="30" t="s">
        <v>457</v>
      </c>
      <c r="F380" s="231" t="s">
        <v>458</v>
      </c>
      <c r="G380" s="432" t="s">
        <v>459</v>
      </c>
      <c r="H380" s="284" t="s">
        <v>460</v>
      </c>
      <c r="I380" s="284" t="s">
        <v>461</v>
      </c>
      <c r="J380" s="284" t="s">
        <v>462</v>
      </c>
      <c r="K380" s="284" t="s">
        <v>463</v>
      </c>
      <c r="L380" s="284" t="s">
        <v>463</v>
      </c>
      <c r="M380" s="284">
        <f>H380+I380+J380+K380+L380</f>
        <v>64</v>
      </c>
      <c r="N380" s="232" t="s">
        <v>431</v>
      </c>
      <c r="O380" s="230" t="s">
        <v>476</v>
      </c>
      <c r="P380" s="283" t="s">
        <v>235</v>
      </c>
      <c r="Q380" s="283" t="s">
        <v>430</v>
      </c>
      <c r="R380" s="240"/>
      <c r="S380" s="22"/>
      <c r="T380" s="22"/>
      <c r="U380" s="22"/>
      <c r="V380" s="22"/>
      <c r="W380" s="23"/>
    </row>
    <row r="381" spans="1:23" ht="36.75" customHeight="1">
      <c r="A381" s="284" t="s">
        <v>369</v>
      </c>
      <c r="B381" s="71" t="s">
        <v>370</v>
      </c>
      <c r="C381" s="40"/>
      <c r="D381" s="233"/>
      <c r="E381" s="233"/>
      <c r="F381" s="201"/>
      <c r="G381" s="422"/>
      <c r="H381" s="202"/>
      <c r="I381" s="202"/>
      <c r="J381" s="202"/>
      <c r="K381" s="202"/>
      <c r="L381" s="202"/>
      <c r="M381" s="202"/>
      <c r="N381" s="25"/>
      <c r="O381" s="25"/>
      <c r="P381" s="283" t="s">
        <v>152</v>
      </c>
      <c r="Q381" s="283"/>
      <c r="R381" s="242"/>
      <c r="S381" s="22"/>
      <c r="T381" s="22"/>
      <c r="U381" s="22"/>
      <c r="V381" s="22"/>
      <c r="W381" s="23"/>
    </row>
    <row r="382" spans="1:23" ht="75">
      <c r="A382" s="25">
        <v>1</v>
      </c>
      <c r="B382" s="87" t="s">
        <v>543</v>
      </c>
      <c r="C382" s="48" t="s">
        <v>69</v>
      </c>
      <c r="D382" s="100">
        <v>100</v>
      </c>
      <c r="E382" s="100">
        <v>100</v>
      </c>
      <c r="F382" s="187">
        <v>100</v>
      </c>
      <c r="G382" s="361">
        <v>100</v>
      </c>
      <c r="H382" s="48" t="s">
        <v>552</v>
      </c>
      <c r="I382" s="25">
        <v>100</v>
      </c>
      <c r="J382" s="25">
        <v>100</v>
      </c>
      <c r="K382" s="25">
        <v>100</v>
      </c>
      <c r="L382" s="25">
        <v>100</v>
      </c>
      <c r="M382" s="25">
        <v>100</v>
      </c>
      <c r="N382" s="25" t="s">
        <v>478</v>
      </c>
      <c r="O382" s="25" t="s">
        <v>422</v>
      </c>
      <c r="P382" s="283"/>
      <c r="Q382" s="283" t="s">
        <v>428</v>
      </c>
      <c r="R382" s="242"/>
      <c r="S382" s="22"/>
      <c r="T382" s="22"/>
      <c r="U382" s="22"/>
      <c r="V382" s="22"/>
      <c r="W382" s="23"/>
    </row>
    <row r="383" spans="1:23" ht="70.5" customHeight="1">
      <c r="A383" s="25">
        <v>2</v>
      </c>
      <c r="B383" s="87" t="s">
        <v>371</v>
      </c>
      <c r="C383" s="48" t="s">
        <v>69</v>
      </c>
      <c r="D383" s="48" t="s">
        <v>511</v>
      </c>
      <c r="E383" s="48" t="s">
        <v>552</v>
      </c>
      <c r="F383" s="48" t="s">
        <v>552</v>
      </c>
      <c r="G383" s="390" t="s">
        <v>553</v>
      </c>
      <c r="H383" s="48" t="s">
        <v>552</v>
      </c>
      <c r="I383" s="25" t="s">
        <v>554</v>
      </c>
      <c r="J383" s="25" t="s">
        <v>554</v>
      </c>
      <c r="K383" s="25" t="s">
        <v>459</v>
      </c>
      <c r="L383" s="25" t="s">
        <v>459</v>
      </c>
      <c r="M383" s="25" t="s">
        <v>555</v>
      </c>
      <c r="N383" s="25" t="s">
        <v>478</v>
      </c>
      <c r="O383" s="25"/>
      <c r="P383" s="283"/>
      <c r="Q383" s="283"/>
      <c r="R383" s="249"/>
      <c r="S383" s="22"/>
      <c r="T383" s="22"/>
      <c r="U383" s="22"/>
      <c r="V383" s="22"/>
      <c r="W383" s="23"/>
    </row>
    <row r="384" spans="1:23" ht="37.5">
      <c r="A384" s="25">
        <v>3</v>
      </c>
      <c r="B384" s="87" t="s">
        <v>372</v>
      </c>
      <c r="C384" s="48" t="s">
        <v>69</v>
      </c>
      <c r="D384" s="48" t="s">
        <v>511</v>
      </c>
      <c r="E384" s="48" t="s">
        <v>552</v>
      </c>
      <c r="F384" s="48" t="s">
        <v>552</v>
      </c>
      <c r="G384" s="390" t="s">
        <v>470</v>
      </c>
      <c r="H384" s="48" t="s">
        <v>552</v>
      </c>
      <c r="I384" s="25">
        <v>56.7</v>
      </c>
      <c r="J384" s="25">
        <v>56.7</v>
      </c>
      <c r="K384" s="25">
        <v>60.82</v>
      </c>
      <c r="L384" s="24" t="s">
        <v>556</v>
      </c>
      <c r="M384" s="24" t="s">
        <v>470</v>
      </c>
      <c r="N384" s="25" t="s">
        <v>478</v>
      </c>
      <c r="O384" s="25"/>
      <c r="P384" s="283"/>
      <c r="Q384" s="283"/>
      <c r="R384" s="249"/>
      <c r="S384" s="22"/>
      <c r="T384" s="22"/>
      <c r="U384" s="22"/>
      <c r="V384" s="22"/>
      <c r="W384" s="23"/>
    </row>
    <row r="385" spans="1:23" ht="56.25">
      <c r="A385" s="25">
        <v>4</v>
      </c>
      <c r="B385" s="87" t="s">
        <v>544</v>
      </c>
      <c r="C385" s="48" t="s">
        <v>69</v>
      </c>
      <c r="D385" s="48" t="s">
        <v>511</v>
      </c>
      <c r="E385" s="48" t="s">
        <v>552</v>
      </c>
      <c r="F385" s="62" t="s">
        <v>552</v>
      </c>
      <c r="G385" s="361" t="s">
        <v>557</v>
      </c>
      <c r="H385" s="48" t="s">
        <v>552</v>
      </c>
      <c r="I385" s="25" t="s">
        <v>558</v>
      </c>
      <c r="J385" s="25" t="s">
        <v>557</v>
      </c>
      <c r="K385" s="25" t="s">
        <v>557</v>
      </c>
      <c r="L385" s="25" t="s">
        <v>557</v>
      </c>
      <c r="M385" s="25" t="s">
        <v>557</v>
      </c>
      <c r="N385" s="25" t="s">
        <v>478</v>
      </c>
      <c r="O385" s="25"/>
      <c r="P385" s="283"/>
      <c r="Q385" s="283"/>
      <c r="R385" s="249"/>
      <c r="S385" s="22"/>
      <c r="T385" s="22"/>
      <c r="U385" s="22"/>
      <c r="V385" s="22"/>
      <c r="W385" s="23"/>
    </row>
    <row r="386" spans="1:23" ht="93.75">
      <c r="A386" s="25">
        <v>5</v>
      </c>
      <c r="B386" s="87" t="s">
        <v>545</v>
      </c>
      <c r="C386" s="48" t="s">
        <v>69</v>
      </c>
      <c r="D386" s="48" t="s">
        <v>511</v>
      </c>
      <c r="E386" s="48" t="s">
        <v>552</v>
      </c>
      <c r="F386" s="62" t="s">
        <v>552</v>
      </c>
      <c r="G386" s="361" t="s">
        <v>559</v>
      </c>
      <c r="H386" s="24" t="s">
        <v>552</v>
      </c>
      <c r="I386" s="25" t="s">
        <v>560</v>
      </c>
      <c r="J386" s="25" t="s">
        <v>561</v>
      </c>
      <c r="K386" s="25" t="s">
        <v>556</v>
      </c>
      <c r="L386" s="25" t="s">
        <v>559</v>
      </c>
      <c r="M386" s="25" t="s">
        <v>559</v>
      </c>
      <c r="N386" s="25" t="s">
        <v>478</v>
      </c>
      <c r="O386" s="25"/>
      <c r="P386" s="283"/>
      <c r="Q386" s="283"/>
      <c r="R386" s="249"/>
      <c r="S386" s="22"/>
      <c r="T386" s="22"/>
      <c r="U386" s="22"/>
      <c r="V386" s="22"/>
      <c r="W386" s="23"/>
    </row>
    <row r="387" spans="1:23" ht="37.5">
      <c r="A387" s="25">
        <v>6</v>
      </c>
      <c r="B387" s="87" t="s">
        <v>373</v>
      </c>
      <c r="C387" s="48" t="s">
        <v>69</v>
      </c>
      <c r="D387" s="185">
        <v>47.147444804001502</v>
      </c>
      <c r="E387" s="100">
        <v>55.8</v>
      </c>
      <c r="F387" s="187">
        <v>55.8</v>
      </c>
      <c r="G387" s="361">
        <v>85</v>
      </c>
      <c r="H387" s="25" t="s">
        <v>552</v>
      </c>
      <c r="I387" s="25">
        <v>79.3</v>
      </c>
      <c r="J387" s="25">
        <v>83.66</v>
      </c>
      <c r="K387" s="25">
        <v>83.66</v>
      </c>
      <c r="L387" s="25">
        <v>85</v>
      </c>
      <c r="M387" s="25">
        <v>85</v>
      </c>
      <c r="N387" s="25" t="s">
        <v>478</v>
      </c>
      <c r="O387" s="25" t="s">
        <v>477</v>
      </c>
      <c r="P387" s="283"/>
      <c r="Q387" s="283"/>
      <c r="R387" s="242"/>
      <c r="S387" s="22"/>
      <c r="T387" s="22"/>
      <c r="U387" s="22"/>
      <c r="V387" s="22"/>
      <c r="W387" s="23"/>
    </row>
    <row r="388" spans="1:23" ht="37.5">
      <c r="A388" s="25">
        <v>7</v>
      </c>
      <c r="B388" s="87" t="s">
        <v>374</v>
      </c>
      <c r="C388" s="48" t="s">
        <v>69</v>
      </c>
      <c r="D388" s="100">
        <v>51.8</v>
      </c>
      <c r="E388" s="100">
        <v>58.7</v>
      </c>
      <c r="F388" s="187">
        <v>58.7</v>
      </c>
      <c r="G388" s="361">
        <v>100</v>
      </c>
      <c r="H388" s="24" t="s">
        <v>552</v>
      </c>
      <c r="I388" s="25">
        <v>75.3</v>
      </c>
      <c r="J388" s="25">
        <v>86.92</v>
      </c>
      <c r="K388" s="25">
        <v>97.5</v>
      </c>
      <c r="L388" s="25">
        <v>100</v>
      </c>
      <c r="M388" s="25">
        <v>100</v>
      </c>
      <c r="N388" s="25" t="s">
        <v>478</v>
      </c>
      <c r="O388" s="25" t="s">
        <v>477</v>
      </c>
      <c r="P388" s="283"/>
      <c r="Q388" s="283" t="s">
        <v>428</v>
      </c>
      <c r="R388" s="242"/>
      <c r="S388" s="22"/>
      <c r="T388" s="22"/>
      <c r="U388" s="22"/>
      <c r="V388" s="22"/>
      <c r="W388" s="23"/>
    </row>
    <row r="389" spans="1:23" ht="47.25" customHeight="1">
      <c r="A389" s="25">
        <v>8</v>
      </c>
      <c r="B389" s="87" t="s">
        <v>375</v>
      </c>
      <c r="C389" s="48" t="s">
        <v>69</v>
      </c>
      <c r="D389" s="24" t="s">
        <v>511</v>
      </c>
      <c r="E389" s="24" t="s">
        <v>552</v>
      </c>
      <c r="F389" s="62" t="s">
        <v>552</v>
      </c>
      <c r="G389" s="361" t="s">
        <v>562</v>
      </c>
      <c r="H389" s="24" t="s">
        <v>552</v>
      </c>
      <c r="I389" s="25" t="s">
        <v>563</v>
      </c>
      <c r="J389" s="25">
        <v>106.8</v>
      </c>
      <c r="K389" s="25">
        <v>101.5</v>
      </c>
      <c r="L389" s="25" t="s">
        <v>562</v>
      </c>
      <c r="M389" s="25" t="s">
        <v>562</v>
      </c>
      <c r="N389" s="25" t="s">
        <v>478</v>
      </c>
      <c r="O389" s="25"/>
      <c r="P389" s="283"/>
      <c r="Q389" s="283"/>
      <c r="R389" s="249"/>
      <c r="S389" s="22"/>
      <c r="T389" s="22"/>
      <c r="U389" s="22"/>
      <c r="V389" s="22"/>
      <c r="W389" s="23"/>
    </row>
    <row r="390" spans="1:23" ht="37.5">
      <c r="A390" s="25">
        <v>9</v>
      </c>
      <c r="B390" s="87" t="s">
        <v>376</v>
      </c>
      <c r="C390" s="48" t="s">
        <v>69</v>
      </c>
      <c r="D390" s="24" t="s">
        <v>511</v>
      </c>
      <c r="E390" s="24" t="s">
        <v>552</v>
      </c>
      <c r="F390" s="24" t="s">
        <v>552</v>
      </c>
      <c r="G390" s="361">
        <v>70</v>
      </c>
      <c r="H390" s="24" t="s">
        <v>552</v>
      </c>
      <c r="I390" s="25">
        <v>53.5</v>
      </c>
      <c r="J390" s="25">
        <v>54.71</v>
      </c>
      <c r="K390" s="25">
        <v>78.540000000000006</v>
      </c>
      <c r="L390" s="25">
        <v>70</v>
      </c>
      <c r="M390" s="25">
        <v>70</v>
      </c>
      <c r="N390" s="25" t="s">
        <v>478</v>
      </c>
      <c r="O390" s="25"/>
      <c r="P390" s="25"/>
      <c r="Q390" s="283" t="s">
        <v>428</v>
      </c>
      <c r="R390" s="250"/>
      <c r="S390" s="22"/>
      <c r="T390" s="22"/>
      <c r="U390" s="22"/>
      <c r="V390" s="22"/>
      <c r="W390" s="23"/>
    </row>
    <row r="391" spans="1:23" ht="37.5">
      <c r="A391" s="25">
        <v>10</v>
      </c>
      <c r="B391" s="87" t="s">
        <v>377</v>
      </c>
      <c r="C391" s="48" t="s">
        <v>69</v>
      </c>
      <c r="D391" s="24" t="s">
        <v>511</v>
      </c>
      <c r="E391" s="24" t="s">
        <v>552</v>
      </c>
      <c r="F391" s="24" t="s">
        <v>552</v>
      </c>
      <c r="G391" s="361">
        <v>100</v>
      </c>
      <c r="H391" s="24" t="s">
        <v>552</v>
      </c>
      <c r="I391" s="25">
        <v>100</v>
      </c>
      <c r="J391" s="25">
        <v>100</v>
      </c>
      <c r="K391" s="25">
        <v>100</v>
      </c>
      <c r="L391" s="25" t="s">
        <v>557</v>
      </c>
      <c r="M391" s="25" t="s">
        <v>557</v>
      </c>
      <c r="N391" s="25" t="s">
        <v>478</v>
      </c>
      <c r="O391" s="25"/>
      <c r="P391" s="283"/>
      <c r="Q391" s="283"/>
      <c r="R391" s="249"/>
      <c r="S391" s="22"/>
      <c r="T391" s="22"/>
      <c r="U391" s="22"/>
      <c r="V391" s="22"/>
      <c r="W391" s="23"/>
    </row>
    <row r="392" spans="1:23" ht="112.5">
      <c r="A392" s="25">
        <v>11</v>
      </c>
      <c r="B392" s="87" t="s">
        <v>378</v>
      </c>
      <c r="C392" s="48" t="s">
        <v>69</v>
      </c>
      <c r="D392" s="24" t="s">
        <v>511</v>
      </c>
      <c r="E392" s="24" t="s">
        <v>552</v>
      </c>
      <c r="F392" s="24" t="s">
        <v>552</v>
      </c>
      <c r="G392" s="361">
        <v>70</v>
      </c>
      <c r="H392" s="24" t="s">
        <v>552</v>
      </c>
      <c r="I392" s="25" t="s">
        <v>564</v>
      </c>
      <c r="J392" s="25">
        <v>70</v>
      </c>
      <c r="K392" s="25">
        <v>100</v>
      </c>
      <c r="L392" s="25">
        <v>70</v>
      </c>
      <c r="M392" s="25">
        <v>70</v>
      </c>
      <c r="N392" s="25" t="s">
        <v>478</v>
      </c>
      <c r="O392" s="25"/>
      <c r="P392" s="283"/>
      <c r="Q392" s="283"/>
      <c r="R392" s="249"/>
      <c r="S392" s="22"/>
      <c r="T392" s="22"/>
      <c r="U392" s="22"/>
      <c r="V392" s="22"/>
      <c r="W392" s="23"/>
    </row>
    <row r="393" spans="1:23" ht="42" customHeight="1">
      <c r="A393" s="25">
        <v>12</v>
      </c>
      <c r="B393" s="87" t="s">
        <v>379</v>
      </c>
      <c r="C393" s="48" t="s">
        <v>69</v>
      </c>
      <c r="D393" s="24" t="s">
        <v>511</v>
      </c>
      <c r="E393" s="24" t="s">
        <v>552</v>
      </c>
      <c r="F393" s="24" t="s">
        <v>552</v>
      </c>
      <c r="G393" s="361" t="s">
        <v>565</v>
      </c>
      <c r="H393" s="24" t="s">
        <v>552</v>
      </c>
      <c r="I393" s="25">
        <v>80</v>
      </c>
      <c r="J393" s="25">
        <v>82</v>
      </c>
      <c r="K393" s="25">
        <v>87</v>
      </c>
      <c r="L393" s="25" t="s">
        <v>565</v>
      </c>
      <c r="M393" s="25" t="s">
        <v>565</v>
      </c>
      <c r="N393" s="25" t="s">
        <v>478</v>
      </c>
      <c r="O393" s="25"/>
      <c r="P393" s="283"/>
      <c r="Q393" s="283"/>
      <c r="R393" s="242"/>
      <c r="S393" s="22"/>
      <c r="T393" s="22"/>
      <c r="U393" s="22"/>
      <c r="V393" s="22"/>
      <c r="W393" s="23"/>
    </row>
    <row r="394" spans="1:23" ht="48" customHeight="1">
      <c r="A394" s="284" t="s">
        <v>380</v>
      </c>
      <c r="B394" s="147" t="s">
        <v>381</v>
      </c>
      <c r="C394" s="222"/>
      <c r="D394" s="234"/>
      <c r="E394" s="234"/>
      <c r="F394" s="201"/>
      <c r="G394" s="422"/>
      <c r="H394" s="202"/>
      <c r="I394" s="202"/>
      <c r="J394" s="202"/>
      <c r="K394" s="202"/>
      <c r="L394" s="202"/>
      <c r="M394" s="202"/>
      <c r="N394" s="25"/>
      <c r="O394" s="25"/>
      <c r="P394" s="283" t="s">
        <v>414</v>
      </c>
      <c r="Q394" s="283" t="s">
        <v>430</v>
      </c>
      <c r="R394" s="242"/>
      <c r="S394" s="22"/>
      <c r="T394" s="22"/>
      <c r="U394" s="22"/>
      <c r="V394" s="22"/>
      <c r="W394" s="23"/>
    </row>
    <row r="395" spans="1:23" ht="27" customHeight="1">
      <c r="A395" s="25">
        <v>1</v>
      </c>
      <c r="B395" s="148" t="s">
        <v>382</v>
      </c>
      <c r="C395" s="24" t="s">
        <v>245</v>
      </c>
      <c r="D395" s="72">
        <v>501</v>
      </c>
      <c r="E395" s="72">
        <v>457</v>
      </c>
      <c r="F395" s="104">
        <v>1681</v>
      </c>
      <c r="G395" s="361" t="s">
        <v>432</v>
      </c>
      <c r="H395" s="25">
        <v>346</v>
      </c>
      <c r="I395" s="25">
        <v>413</v>
      </c>
      <c r="J395" s="25">
        <v>722</v>
      </c>
      <c r="K395" s="25">
        <v>550</v>
      </c>
      <c r="L395" s="25" t="s">
        <v>432</v>
      </c>
      <c r="M395" s="104">
        <f>H395+I395+J395+K395</f>
        <v>2031</v>
      </c>
      <c r="N395" s="25" t="s">
        <v>475</v>
      </c>
      <c r="O395" s="230" t="s">
        <v>477</v>
      </c>
      <c r="P395" s="283"/>
      <c r="Q395" s="283"/>
      <c r="R395" s="242"/>
      <c r="S395" s="22"/>
      <c r="T395" s="22"/>
      <c r="U395" s="22"/>
      <c r="V395" s="22"/>
      <c r="W395" s="23"/>
    </row>
    <row r="396" spans="1:23" ht="37.5">
      <c r="A396" s="25">
        <v>2</v>
      </c>
      <c r="B396" s="148" t="s">
        <v>499</v>
      </c>
      <c r="C396" s="24" t="s">
        <v>245</v>
      </c>
      <c r="D396" s="72">
        <v>481</v>
      </c>
      <c r="E396" s="72">
        <v>443</v>
      </c>
      <c r="F396" s="104">
        <v>1526</v>
      </c>
      <c r="G396" s="390" t="s">
        <v>501</v>
      </c>
      <c r="H396" s="25">
        <v>342</v>
      </c>
      <c r="I396" s="25">
        <v>407</v>
      </c>
      <c r="J396" s="25">
        <v>713</v>
      </c>
      <c r="K396" s="25">
        <v>507</v>
      </c>
      <c r="L396" s="24" t="s">
        <v>501</v>
      </c>
      <c r="M396" s="104">
        <f>H396+I396+J396+K396</f>
        <v>1969</v>
      </c>
      <c r="N396" s="25" t="s">
        <v>431</v>
      </c>
      <c r="O396" s="230" t="s">
        <v>477</v>
      </c>
      <c r="P396" s="283"/>
      <c r="Q396" s="283"/>
      <c r="R396" s="242"/>
      <c r="S396" s="22"/>
      <c r="T396" s="22"/>
      <c r="U396" s="22"/>
      <c r="V396" s="22"/>
      <c r="W396" s="23"/>
    </row>
    <row r="397" spans="1:23" ht="27" customHeight="1">
      <c r="A397" s="25">
        <v>3</v>
      </c>
      <c r="B397" s="148" t="s">
        <v>383</v>
      </c>
      <c r="C397" s="24" t="s">
        <v>245</v>
      </c>
      <c r="D397" s="72">
        <v>364</v>
      </c>
      <c r="E397" s="72">
        <v>402</v>
      </c>
      <c r="F397" s="104">
        <v>1757</v>
      </c>
      <c r="G397" s="361" t="s">
        <v>433</v>
      </c>
      <c r="H397" s="25">
        <v>565</v>
      </c>
      <c r="I397" s="25">
        <v>609</v>
      </c>
      <c r="J397" s="25">
        <v>350</v>
      </c>
      <c r="K397" s="25">
        <v>147</v>
      </c>
      <c r="L397" s="25" t="s">
        <v>433</v>
      </c>
      <c r="M397" s="104">
        <f>H397+I397+J397+K397</f>
        <v>1671</v>
      </c>
      <c r="N397" s="25" t="s">
        <v>433</v>
      </c>
      <c r="O397" s="230" t="s">
        <v>476</v>
      </c>
      <c r="P397" s="283"/>
      <c r="Q397" s="283"/>
      <c r="R397" s="242"/>
      <c r="S397" s="22"/>
      <c r="T397" s="22"/>
      <c r="U397" s="22"/>
      <c r="V397" s="22"/>
      <c r="W397" s="23"/>
    </row>
    <row r="398" spans="1:23" ht="24.75" customHeight="1">
      <c r="A398" s="25">
        <v>4</v>
      </c>
      <c r="B398" s="148" t="s">
        <v>384</v>
      </c>
      <c r="C398" s="24" t="s">
        <v>245</v>
      </c>
      <c r="D398" s="72">
        <v>554</v>
      </c>
      <c r="E398" s="72">
        <v>534</v>
      </c>
      <c r="F398" s="104">
        <v>2546</v>
      </c>
      <c r="G398" s="361" t="s">
        <v>433</v>
      </c>
      <c r="H398" s="25">
        <v>639</v>
      </c>
      <c r="I398" s="25">
        <v>710</v>
      </c>
      <c r="J398" s="25">
        <v>532</v>
      </c>
      <c r="K398" s="25">
        <v>314</v>
      </c>
      <c r="L398" s="25" t="s">
        <v>433</v>
      </c>
      <c r="M398" s="104">
        <f>H398+I398+J398+K398</f>
        <v>2195</v>
      </c>
      <c r="N398" s="25" t="s">
        <v>433</v>
      </c>
      <c r="O398" s="230" t="s">
        <v>476</v>
      </c>
      <c r="P398" s="283"/>
      <c r="Q398" s="283"/>
      <c r="R398" s="242"/>
      <c r="S398" s="22"/>
      <c r="T398" s="22"/>
      <c r="U398" s="22"/>
      <c r="V398" s="22"/>
      <c r="W398" s="23"/>
    </row>
    <row r="399" spans="1:23" ht="27.75" customHeight="1">
      <c r="A399" s="25"/>
      <c r="B399" s="148" t="s">
        <v>385</v>
      </c>
      <c r="C399" s="24" t="s">
        <v>244</v>
      </c>
      <c r="D399" s="72" t="s">
        <v>434</v>
      </c>
      <c r="E399" s="72" t="s">
        <v>435</v>
      </c>
      <c r="F399" s="229" t="s">
        <v>436</v>
      </c>
      <c r="G399" s="361" t="s">
        <v>433</v>
      </c>
      <c r="H399" s="25" t="s">
        <v>437</v>
      </c>
      <c r="I399" s="25" t="s">
        <v>438</v>
      </c>
      <c r="J399" s="25">
        <v>6</v>
      </c>
      <c r="K399" s="25">
        <v>2.33</v>
      </c>
      <c r="L399" s="25" t="s">
        <v>433</v>
      </c>
      <c r="M399" s="104">
        <v>20.91</v>
      </c>
      <c r="N399" s="25" t="s">
        <v>433</v>
      </c>
      <c r="O399" s="230" t="s">
        <v>476</v>
      </c>
      <c r="P399" s="283"/>
      <c r="Q399" s="283"/>
      <c r="R399" s="242"/>
      <c r="S399" s="22"/>
      <c r="T399" s="22"/>
      <c r="U399" s="22"/>
      <c r="V399" s="22"/>
      <c r="W399" s="23"/>
    </row>
    <row r="400" spans="1:23" ht="37.5" customHeight="1">
      <c r="A400" s="25">
        <v>5</v>
      </c>
      <c r="B400" s="148" t="s">
        <v>386</v>
      </c>
      <c r="C400" s="24" t="s">
        <v>245</v>
      </c>
      <c r="D400" s="72">
        <v>184</v>
      </c>
      <c r="E400" s="72">
        <v>241</v>
      </c>
      <c r="F400" s="229">
        <v>403</v>
      </c>
      <c r="G400" s="361" t="s">
        <v>433</v>
      </c>
      <c r="H400" s="25">
        <v>232</v>
      </c>
      <c r="I400" s="25">
        <v>171</v>
      </c>
      <c r="J400" s="25">
        <v>176</v>
      </c>
      <c r="K400" s="25">
        <v>147</v>
      </c>
      <c r="L400" s="25" t="s">
        <v>433</v>
      </c>
      <c r="M400" s="104">
        <f t="shared" ref="M400:M403" si="40">H400+I400+J400+K400</f>
        <v>726</v>
      </c>
      <c r="N400" s="25" t="s">
        <v>433</v>
      </c>
      <c r="O400" s="230" t="s">
        <v>477</v>
      </c>
      <c r="P400" s="283"/>
      <c r="Q400" s="283"/>
      <c r="R400" s="242"/>
      <c r="S400" s="22"/>
      <c r="T400" s="22"/>
      <c r="U400" s="22"/>
      <c r="V400" s="22"/>
      <c r="W400" s="23"/>
    </row>
    <row r="401" spans="1:23" ht="27" customHeight="1">
      <c r="A401" s="25">
        <v>6</v>
      </c>
      <c r="B401" s="148" t="s">
        <v>387</v>
      </c>
      <c r="C401" s="24" t="s">
        <v>245</v>
      </c>
      <c r="D401" s="72">
        <v>139</v>
      </c>
      <c r="E401" s="72">
        <v>119</v>
      </c>
      <c r="F401" s="229">
        <v>583</v>
      </c>
      <c r="G401" s="361" t="s">
        <v>433</v>
      </c>
      <c r="H401" s="25">
        <v>82</v>
      </c>
      <c r="I401" s="25">
        <v>83</v>
      </c>
      <c r="J401" s="25">
        <v>184</v>
      </c>
      <c r="K401" s="25">
        <v>242</v>
      </c>
      <c r="L401" s="25" t="s">
        <v>433</v>
      </c>
      <c r="M401" s="104">
        <f t="shared" si="40"/>
        <v>591</v>
      </c>
      <c r="N401" s="25" t="s">
        <v>433</v>
      </c>
      <c r="O401" s="230" t="s">
        <v>477</v>
      </c>
      <c r="P401" s="283"/>
      <c r="Q401" s="283"/>
      <c r="R401" s="242"/>
      <c r="S401" s="22"/>
      <c r="T401" s="22"/>
      <c r="U401" s="22"/>
      <c r="V401" s="22"/>
      <c r="W401" s="23"/>
    </row>
    <row r="402" spans="1:23" ht="27" customHeight="1">
      <c r="A402" s="25"/>
      <c r="B402" s="148" t="s">
        <v>388</v>
      </c>
      <c r="C402" s="24" t="s">
        <v>241</v>
      </c>
      <c r="D402" s="72">
        <v>125</v>
      </c>
      <c r="E402" s="72">
        <v>112</v>
      </c>
      <c r="F402" s="229">
        <v>477</v>
      </c>
      <c r="G402" s="361" t="s">
        <v>433</v>
      </c>
      <c r="H402" s="25">
        <v>67</v>
      </c>
      <c r="I402" s="25">
        <v>77</v>
      </c>
      <c r="J402" s="25">
        <v>157</v>
      </c>
      <c r="K402" s="25">
        <v>182</v>
      </c>
      <c r="L402" s="25" t="s">
        <v>433</v>
      </c>
      <c r="M402" s="104">
        <f t="shared" si="40"/>
        <v>483</v>
      </c>
      <c r="N402" s="25" t="s">
        <v>433</v>
      </c>
      <c r="O402" s="230" t="s">
        <v>477</v>
      </c>
      <c r="P402" s="283"/>
      <c r="Q402" s="283"/>
      <c r="R402" s="242"/>
      <c r="S402" s="22"/>
      <c r="T402" s="22"/>
      <c r="U402" s="22"/>
      <c r="V402" s="22"/>
      <c r="W402" s="23"/>
    </row>
    <row r="403" spans="1:23" ht="27" customHeight="1">
      <c r="A403" s="25"/>
      <c r="B403" s="148" t="s">
        <v>389</v>
      </c>
      <c r="C403" s="24" t="s">
        <v>241</v>
      </c>
      <c r="D403" s="72">
        <v>66</v>
      </c>
      <c r="E403" s="72">
        <v>46</v>
      </c>
      <c r="F403" s="229">
        <v>360</v>
      </c>
      <c r="G403" s="361" t="s">
        <v>433</v>
      </c>
      <c r="H403" s="25">
        <v>43</v>
      </c>
      <c r="I403" s="25">
        <v>23</v>
      </c>
      <c r="J403" s="25">
        <v>85</v>
      </c>
      <c r="K403" s="25">
        <v>115</v>
      </c>
      <c r="L403" s="25" t="s">
        <v>433</v>
      </c>
      <c r="M403" s="104">
        <f t="shared" si="40"/>
        <v>266</v>
      </c>
      <c r="N403" s="25" t="s">
        <v>433</v>
      </c>
      <c r="O403" s="230" t="s">
        <v>476</v>
      </c>
      <c r="P403" s="283"/>
      <c r="Q403" s="283"/>
      <c r="R403" s="242"/>
      <c r="S403" s="22"/>
      <c r="T403" s="22"/>
      <c r="U403" s="22"/>
      <c r="V403" s="22"/>
      <c r="W403" s="23"/>
    </row>
    <row r="404" spans="1:23" ht="27" customHeight="1">
      <c r="A404" s="25">
        <v>7</v>
      </c>
      <c r="B404" s="148" t="s">
        <v>390</v>
      </c>
      <c r="C404" s="24" t="s">
        <v>245</v>
      </c>
      <c r="D404" s="72">
        <v>3</v>
      </c>
      <c r="E404" s="72">
        <v>3</v>
      </c>
      <c r="F404" s="229">
        <v>18</v>
      </c>
      <c r="G404" s="361" t="s">
        <v>433</v>
      </c>
      <c r="H404" s="25">
        <v>2</v>
      </c>
      <c r="I404" s="25">
        <v>1</v>
      </c>
      <c r="J404" s="25">
        <v>1</v>
      </c>
      <c r="K404" s="25">
        <v>2</v>
      </c>
      <c r="L404" s="25" t="s">
        <v>433</v>
      </c>
      <c r="M404" s="104">
        <v>6</v>
      </c>
      <c r="N404" s="25" t="s">
        <v>433</v>
      </c>
      <c r="O404" s="230" t="s">
        <v>476</v>
      </c>
      <c r="P404" s="283"/>
      <c r="Q404" s="283"/>
      <c r="R404" s="242"/>
      <c r="S404" s="22"/>
      <c r="T404" s="22"/>
      <c r="U404" s="22"/>
      <c r="V404" s="22"/>
      <c r="W404" s="23"/>
    </row>
    <row r="405" spans="1:23" ht="27" customHeight="1">
      <c r="A405" s="25">
        <v>8</v>
      </c>
      <c r="B405" s="148" t="s">
        <v>391</v>
      </c>
      <c r="C405" s="24" t="s">
        <v>245</v>
      </c>
      <c r="D405" s="72">
        <v>28</v>
      </c>
      <c r="E405" s="72">
        <v>14</v>
      </c>
      <c r="F405" s="229">
        <v>155</v>
      </c>
      <c r="G405" s="361" t="s">
        <v>433</v>
      </c>
      <c r="H405" s="25">
        <v>11</v>
      </c>
      <c r="I405" s="25">
        <v>8</v>
      </c>
      <c r="J405" s="25">
        <v>5</v>
      </c>
      <c r="K405" s="25">
        <v>9</v>
      </c>
      <c r="L405" s="25" t="s">
        <v>433</v>
      </c>
      <c r="M405" s="104">
        <v>33</v>
      </c>
      <c r="N405" s="25" t="s">
        <v>433</v>
      </c>
      <c r="O405" s="230" t="s">
        <v>476</v>
      </c>
      <c r="P405" s="283"/>
      <c r="Q405" s="283"/>
      <c r="R405" s="242"/>
      <c r="S405" s="22"/>
      <c r="T405" s="22"/>
      <c r="U405" s="22"/>
      <c r="V405" s="22"/>
      <c r="W405" s="23"/>
    </row>
    <row r="406" spans="1:23" ht="27" customHeight="1">
      <c r="A406" s="25"/>
      <c r="B406" s="148" t="s">
        <v>392</v>
      </c>
      <c r="C406" s="24" t="s">
        <v>244</v>
      </c>
      <c r="D406" s="72" t="s">
        <v>439</v>
      </c>
      <c r="E406" s="72" t="s">
        <v>440</v>
      </c>
      <c r="F406" s="187" t="s">
        <v>441</v>
      </c>
      <c r="G406" s="361" t="s">
        <v>433</v>
      </c>
      <c r="H406" s="25" t="s">
        <v>442</v>
      </c>
      <c r="I406" s="25" t="s">
        <v>443</v>
      </c>
      <c r="J406" s="25" t="s">
        <v>444</v>
      </c>
      <c r="K406" s="25" t="s">
        <v>445</v>
      </c>
      <c r="L406" s="25" t="s">
        <v>433</v>
      </c>
      <c r="M406" s="104" t="s">
        <v>446</v>
      </c>
      <c r="N406" s="25" t="s">
        <v>433</v>
      </c>
      <c r="O406" s="230" t="s">
        <v>476</v>
      </c>
      <c r="P406" s="283"/>
      <c r="Q406" s="283"/>
      <c r="R406" s="242"/>
      <c r="S406" s="22"/>
      <c r="T406" s="22"/>
      <c r="U406" s="22"/>
      <c r="V406" s="22"/>
      <c r="W406" s="23"/>
    </row>
    <row r="408" spans="1:23" ht="38.25" customHeight="1">
      <c r="B408" s="15" t="s">
        <v>566</v>
      </c>
    </row>
  </sheetData>
  <mergeCells count="16">
    <mergeCell ref="A1:Q1"/>
    <mergeCell ref="P3:P4"/>
    <mergeCell ref="G3:G4"/>
    <mergeCell ref="N3:N4"/>
    <mergeCell ref="C3:C4"/>
    <mergeCell ref="O3:O4"/>
    <mergeCell ref="F3:F4"/>
    <mergeCell ref="H3:M3"/>
    <mergeCell ref="R86:R87"/>
    <mergeCell ref="R373:R376"/>
    <mergeCell ref="A3:A4"/>
    <mergeCell ref="Q3:Q4"/>
    <mergeCell ref="R3:R4"/>
    <mergeCell ref="D3:D4"/>
    <mergeCell ref="E3:E4"/>
    <mergeCell ref="B3:B4"/>
  </mergeCells>
  <printOptions horizontalCentered="1"/>
  <pageMargins left="0.4" right="0.4" top="0.6" bottom="0.75" header="0.2" footer="0.2"/>
  <pageSetup paperSize="9" scale="68" fitToHeight="0" orientation="landscape" r:id="rId1"/>
  <headerFooter differentFirst="1">
    <oddHeader>&amp;C&amp;P</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1"/>
  <sheetViews>
    <sheetView workbookViewId="0">
      <selection activeCell="E22" sqref="E22"/>
    </sheetView>
  </sheetViews>
  <sheetFormatPr defaultRowHeight="15"/>
  <sheetData>
    <row r="21" spans="5:5">
      <c r="E21">
        <f>3203-2684</f>
        <v>519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tong hop (UB)</vt:lpstr>
      <vt:lpstr>Sheet1</vt:lpstr>
      <vt:lpstr>'tong hop (UB)'!Print_Area</vt:lpstr>
      <vt:lpstr>'tong hop (UB)'!Print_Titles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NGOC ANH</dc:creator>
  <cp:lastModifiedBy>PC</cp:lastModifiedBy>
  <cp:lastPrinted>2024-12-27T08:41:30Z</cp:lastPrinted>
  <dcterms:created xsi:type="dcterms:W3CDTF">2022-04-19T02:25:43Z</dcterms:created>
  <dcterms:modified xsi:type="dcterms:W3CDTF">2025-01-23T00:50:01Z</dcterms:modified>
</cp:coreProperties>
</file>